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30"/>
  </bookViews>
  <sheets>
    <sheet name="ტენდერებიდან ეკონომია I" sheetId="1" r:id="rId1"/>
    <sheet name="მოკლე ცხრილი" sheetId="4" r:id="rId2"/>
  </sheets>
  <definedNames>
    <definedName name="_xlnm._FilterDatabase" localSheetId="1" hidden="1">'მოკლე ცხრილი'!$A$2:$F$11</definedName>
    <definedName name="_xlnm._FilterDatabase" localSheetId="0" hidden="1">'ტენდერებიდან ეკონომია I'!$A$1:$J$397</definedName>
    <definedName name="_xlnm.Print_Area" localSheetId="1">'მოკლე ცხრილი'!$B$2:$H$11</definedName>
    <definedName name="_xlnm.Print_Area" localSheetId="0">'ტენდერებიდან ეკონომია I'!$C$1:$L$397</definedName>
    <definedName name="_xlnm.Print_Titles" localSheetId="1">'მოკლე ცხრილი'!$A$2:$IV$2</definedName>
  </definedNames>
  <calcPr calcId="162913"/>
</workbook>
</file>

<file path=xl/calcChain.xml><?xml version="1.0" encoding="utf-8"?>
<calcChain xmlns="http://schemas.openxmlformats.org/spreadsheetml/2006/main">
  <c r="H6" i="1" l="1"/>
  <c r="H7" i="1"/>
  <c r="H8" i="1"/>
  <c r="A8" i="1" s="1"/>
  <c r="H9" i="1"/>
  <c r="A9" i="1" s="1"/>
  <c r="H10" i="1"/>
  <c r="H11" i="1"/>
  <c r="A6" i="1"/>
  <c r="A7" i="1"/>
  <c r="A10" i="1"/>
  <c r="A11" i="1"/>
  <c r="A350" i="1" l="1"/>
  <c r="A351" i="1"/>
  <c r="A352" i="1"/>
  <c r="A353" i="1"/>
  <c r="A354" i="1"/>
  <c r="A191" i="1"/>
  <c r="G129" i="1"/>
  <c r="F129" i="1"/>
  <c r="H130" i="1"/>
  <c r="A130" i="1" s="1"/>
  <c r="H131" i="1"/>
  <c r="A131" i="1" s="1"/>
  <c r="H132" i="1"/>
  <c r="A132" i="1" s="1"/>
  <c r="H133" i="1"/>
  <c r="A133" i="1" s="1"/>
  <c r="H134" i="1"/>
  <c r="A134" i="1" s="1"/>
  <c r="H135" i="1"/>
  <c r="A135" i="1" s="1"/>
  <c r="H136" i="1"/>
  <c r="A136" i="1" s="1"/>
  <c r="H137" i="1"/>
  <c r="A137" i="1" s="1"/>
  <c r="H138" i="1"/>
  <c r="A138" i="1" s="1"/>
  <c r="H139" i="1"/>
  <c r="A139" i="1" s="1"/>
  <c r="H140" i="1"/>
  <c r="A140" i="1" s="1"/>
  <c r="H141" i="1"/>
  <c r="A141" i="1" s="1"/>
  <c r="H142" i="1"/>
  <c r="A142" i="1" s="1"/>
  <c r="H143" i="1"/>
  <c r="A143" i="1" s="1"/>
  <c r="H144" i="1"/>
  <c r="A144" i="1" s="1"/>
  <c r="H145" i="1"/>
  <c r="A145" i="1" s="1"/>
  <c r="E10" i="4" l="1"/>
  <c r="D10" i="4"/>
  <c r="E5" i="4"/>
  <c r="D5" i="4"/>
  <c r="H23" i="1"/>
  <c r="H24" i="1"/>
  <c r="H25" i="1"/>
  <c r="H26" i="1"/>
  <c r="H27" i="1"/>
  <c r="G101" i="1" l="1"/>
  <c r="F101" i="1"/>
  <c r="H104" i="1"/>
  <c r="A104" i="1" s="1"/>
  <c r="H103" i="1"/>
  <c r="A103" i="1" s="1"/>
  <c r="H102" i="1"/>
  <c r="A102" i="1" s="1"/>
  <c r="H101" i="1" l="1"/>
  <c r="A101" i="1" s="1"/>
  <c r="F10" i="4"/>
  <c r="A10" i="4" s="1"/>
  <c r="G106" i="1"/>
  <c r="F106" i="1"/>
  <c r="H107" i="1"/>
  <c r="H106" i="1" l="1"/>
  <c r="A107" i="1"/>
  <c r="A106" i="1"/>
  <c r="H327" i="1"/>
  <c r="H328" i="1"/>
  <c r="H329" i="1"/>
  <c r="H330" i="1"/>
  <c r="H331" i="1"/>
  <c r="A331" i="1" s="1"/>
  <c r="H332" i="1"/>
  <c r="A332" i="1" s="1"/>
  <c r="H333" i="1"/>
  <c r="A333" i="1" s="1"/>
  <c r="H334" i="1"/>
  <c r="A334" i="1" s="1"/>
  <c r="H335" i="1"/>
  <c r="A335" i="1" s="1"/>
  <c r="H336" i="1"/>
  <c r="A336" i="1" s="1"/>
  <c r="H337" i="1"/>
  <c r="A337" i="1" s="1"/>
  <c r="H338" i="1"/>
  <c r="A338" i="1" s="1"/>
  <c r="H339" i="1"/>
  <c r="A339" i="1" s="1"/>
  <c r="H340" i="1"/>
  <c r="A340" i="1" s="1"/>
  <c r="H341" i="1"/>
  <c r="A341" i="1" s="1"/>
  <c r="H342" i="1"/>
  <c r="A342" i="1" s="1"/>
  <c r="H343" i="1"/>
  <c r="A343" i="1" s="1"/>
  <c r="H344" i="1"/>
  <c r="A344" i="1" s="1"/>
  <c r="H345" i="1"/>
  <c r="A345" i="1" s="1"/>
  <c r="H346" i="1"/>
  <c r="A346" i="1" s="1"/>
  <c r="H347" i="1"/>
  <c r="A347" i="1" s="1"/>
  <c r="H348" i="1"/>
  <c r="A348" i="1" s="1"/>
  <c r="H349" i="1"/>
  <c r="A349" i="1" s="1"/>
  <c r="G11" i="4" l="1"/>
  <c r="F396" i="1"/>
  <c r="G396" i="1"/>
  <c r="A330" i="1" l="1"/>
  <c r="A329" i="1"/>
  <c r="A328" i="1"/>
  <c r="A327" i="1"/>
  <c r="A316" i="1"/>
  <c r="A315" i="1"/>
  <c r="A27" i="1"/>
  <c r="A26" i="1"/>
  <c r="A25" i="1"/>
  <c r="A24" i="1"/>
  <c r="A23" i="1"/>
  <c r="H397" i="1"/>
  <c r="A397" i="1" s="1"/>
  <c r="H396" i="1" l="1"/>
  <c r="A396" i="1" s="1"/>
  <c r="H395" i="1"/>
  <c r="A395" i="1" s="1"/>
  <c r="G394" i="1"/>
  <c r="F394" i="1"/>
  <c r="H394" i="1" l="1"/>
  <c r="A394" i="1" s="1"/>
  <c r="H22" i="1"/>
  <c r="F5" i="4" s="1"/>
  <c r="A5" i="4" s="1"/>
  <c r="H5" i="4" l="1"/>
  <c r="A22" i="1"/>
  <c r="H242" i="1"/>
  <c r="A242" i="1" s="1"/>
  <c r="H218" i="1"/>
  <c r="A218" i="1" s="1"/>
  <c r="H219" i="1"/>
  <c r="A219" i="1" s="1"/>
  <c r="H211" i="1"/>
  <c r="A211" i="1" s="1"/>
  <c r="H212" i="1"/>
  <c r="A212" i="1" s="1"/>
  <c r="H198" i="1"/>
  <c r="A198" i="1" s="1"/>
  <c r="G317" i="1" l="1"/>
  <c r="F317" i="1"/>
  <c r="H326" i="1"/>
  <c r="A326" i="1" s="1"/>
  <c r="H325" i="1"/>
  <c r="A325" i="1" s="1"/>
  <c r="H324" i="1"/>
  <c r="A324" i="1" s="1"/>
  <c r="H323" i="1"/>
  <c r="A323" i="1" s="1"/>
  <c r="H322" i="1"/>
  <c r="A322" i="1" s="1"/>
  <c r="H321" i="1"/>
  <c r="A321" i="1" s="1"/>
  <c r="H320" i="1"/>
  <c r="A320" i="1" s="1"/>
  <c r="H319" i="1"/>
  <c r="A319" i="1" s="1"/>
  <c r="H318" i="1"/>
  <c r="A318" i="1" l="1"/>
  <c r="H317" i="1"/>
  <c r="A317" i="1" l="1"/>
  <c r="H234" i="1"/>
  <c r="A234" i="1" s="1"/>
  <c r="H216" i="1" l="1"/>
  <c r="A216" i="1" s="1"/>
  <c r="H224" i="1" l="1"/>
  <c r="A224" i="1" s="1"/>
  <c r="H90" i="1" l="1"/>
  <c r="A90" i="1" s="1"/>
  <c r="H89" i="1"/>
  <c r="A89" i="1" s="1"/>
  <c r="H251" i="1" l="1"/>
  <c r="A251" i="1" s="1"/>
  <c r="G249" i="1"/>
  <c r="F249" i="1"/>
  <c r="H285" i="1"/>
  <c r="A285" i="1" s="1"/>
  <c r="H284" i="1"/>
  <c r="A284" i="1" s="1"/>
  <c r="H283" i="1"/>
  <c r="A283" i="1" s="1"/>
  <c r="H282" i="1"/>
  <c r="A282" i="1" s="1"/>
  <c r="H281" i="1"/>
  <c r="A281" i="1" s="1"/>
  <c r="H280" i="1"/>
  <c r="A280" i="1" s="1"/>
  <c r="H279" i="1"/>
  <c r="A279" i="1" s="1"/>
  <c r="H278" i="1"/>
  <c r="A278" i="1" s="1"/>
  <c r="H277" i="1"/>
  <c r="A277" i="1" s="1"/>
  <c r="H276" i="1"/>
  <c r="A276" i="1" s="1"/>
  <c r="H275" i="1"/>
  <c r="A275" i="1" s="1"/>
  <c r="H274" i="1"/>
  <c r="A274" i="1" s="1"/>
  <c r="H273" i="1"/>
  <c r="A273" i="1" s="1"/>
  <c r="H272" i="1"/>
  <c r="A272" i="1" s="1"/>
  <c r="H271" i="1"/>
  <c r="A271" i="1" s="1"/>
  <c r="H266" i="1"/>
  <c r="A266" i="1" s="1"/>
  <c r="H267" i="1"/>
  <c r="A267" i="1" s="1"/>
  <c r="H253" i="1"/>
  <c r="A253" i="1" s="1"/>
  <c r="G252" i="1"/>
  <c r="F252" i="1"/>
  <c r="G124" i="1"/>
  <c r="F124" i="1"/>
  <c r="H126" i="1"/>
  <c r="A126" i="1" s="1"/>
  <c r="H127" i="1"/>
  <c r="A127" i="1" s="1"/>
  <c r="H128" i="1"/>
  <c r="A128" i="1" s="1"/>
  <c r="H125" i="1"/>
  <c r="A125" i="1" s="1"/>
  <c r="G122" i="1"/>
  <c r="F122" i="1"/>
  <c r="H252" i="1" l="1"/>
  <c r="A252" i="1" s="1"/>
  <c r="H270" i="1"/>
  <c r="H124" i="1"/>
  <c r="A124" i="1" s="1"/>
  <c r="H123" i="1" l="1"/>
  <c r="A123" i="1" s="1"/>
  <c r="H115" i="1"/>
  <c r="A115" i="1" s="1"/>
  <c r="H116" i="1"/>
  <c r="A116" i="1" s="1"/>
  <c r="H114" i="1"/>
  <c r="A114" i="1" s="1"/>
  <c r="G113" i="1"/>
  <c r="F113" i="1"/>
  <c r="H122" i="1" l="1"/>
  <c r="A122" i="1" s="1"/>
  <c r="H113" i="1"/>
  <c r="A113" i="1" s="1"/>
  <c r="H147" i="1" l="1"/>
  <c r="A147" i="1" s="1"/>
  <c r="H148" i="1"/>
  <c r="A148" i="1" s="1"/>
  <c r="H149" i="1"/>
  <c r="A149" i="1" s="1"/>
  <c r="H150" i="1"/>
  <c r="A150" i="1" s="1"/>
  <c r="H151" i="1"/>
  <c r="A151" i="1" s="1"/>
  <c r="H152" i="1"/>
  <c r="A152" i="1" s="1"/>
  <c r="H153" i="1"/>
  <c r="A153" i="1" s="1"/>
  <c r="H154" i="1"/>
  <c r="A154" i="1" s="1"/>
  <c r="H155" i="1"/>
  <c r="A155" i="1" s="1"/>
  <c r="H156" i="1"/>
  <c r="A156" i="1" s="1"/>
  <c r="H157" i="1"/>
  <c r="A157" i="1" s="1"/>
  <c r="H158" i="1"/>
  <c r="A158" i="1" s="1"/>
  <c r="H159" i="1"/>
  <c r="A159" i="1" s="1"/>
  <c r="H160" i="1"/>
  <c r="A160" i="1" s="1"/>
  <c r="H161" i="1"/>
  <c r="A161" i="1" s="1"/>
  <c r="H162" i="1"/>
  <c r="A162" i="1" s="1"/>
  <c r="H163" i="1"/>
  <c r="A163" i="1" s="1"/>
  <c r="H164" i="1"/>
  <c r="A164" i="1" s="1"/>
  <c r="H165" i="1"/>
  <c r="A165" i="1" s="1"/>
  <c r="H166" i="1"/>
  <c r="A166" i="1" s="1"/>
  <c r="H167" i="1"/>
  <c r="A167" i="1" s="1"/>
  <c r="H168" i="1"/>
  <c r="A168" i="1" s="1"/>
  <c r="H169" i="1"/>
  <c r="A169" i="1" s="1"/>
  <c r="H170" i="1"/>
  <c r="A170" i="1" s="1"/>
  <c r="H171" i="1"/>
  <c r="A171" i="1" s="1"/>
  <c r="H172" i="1"/>
  <c r="A172" i="1" s="1"/>
  <c r="H173" i="1"/>
  <c r="A173" i="1" s="1"/>
  <c r="H174" i="1"/>
  <c r="A174" i="1" s="1"/>
  <c r="H175" i="1"/>
  <c r="A175" i="1" s="1"/>
  <c r="H176" i="1"/>
  <c r="A176" i="1" s="1"/>
  <c r="H177" i="1"/>
  <c r="A177" i="1" s="1"/>
  <c r="H178" i="1"/>
  <c r="A178" i="1" s="1"/>
  <c r="H179" i="1"/>
  <c r="A179" i="1" s="1"/>
  <c r="H180" i="1"/>
  <c r="A180" i="1" s="1"/>
  <c r="H181" i="1"/>
  <c r="A181" i="1" s="1"/>
  <c r="H182" i="1"/>
  <c r="A182" i="1" s="1"/>
  <c r="H183" i="1"/>
  <c r="A183" i="1" s="1"/>
  <c r="H184" i="1"/>
  <c r="A184" i="1" s="1"/>
  <c r="H146" i="1"/>
  <c r="A146" i="1" s="1"/>
  <c r="H129" i="1" l="1"/>
  <c r="A129" i="1" s="1"/>
  <c r="K87" i="1"/>
  <c r="K270" i="1"/>
  <c r="I314" i="1"/>
  <c r="J314" i="1"/>
  <c r="K314" i="1"/>
  <c r="L314" i="1"/>
  <c r="K286" i="1"/>
  <c r="L286" i="1"/>
  <c r="L270" i="1"/>
  <c r="K264" i="1"/>
  <c r="L264" i="1"/>
  <c r="K254" i="1"/>
  <c r="L254" i="1"/>
  <c r="K249" i="1"/>
  <c r="L249" i="1"/>
  <c r="K247" i="1"/>
  <c r="L247" i="1"/>
  <c r="K241" i="1"/>
  <c r="L241" i="1"/>
  <c r="L233" i="1"/>
  <c r="K233" i="1"/>
  <c r="K217" i="1"/>
  <c r="K214" i="1" s="1"/>
  <c r="L217" i="1"/>
  <c r="L214" i="1" s="1"/>
  <c r="K197" i="1"/>
  <c r="L197" i="1"/>
  <c r="K192" i="1"/>
  <c r="L192" i="1"/>
  <c r="L187" i="1"/>
  <c r="K187" i="1"/>
  <c r="K91" i="1"/>
  <c r="L91" i="1"/>
  <c r="L87" i="1"/>
  <c r="L46" i="1"/>
  <c r="L45" i="1" s="1"/>
  <c r="K46" i="1"/>
  <c r="K45" i="1" s="1"/>
  <c r="K28" i="1"/>
  <c r="L28" i="1"/>
  <c r="L4" i="1"/>
  <c r="K4" i="1"/>
  <c r="L232" i="1" l="1"/>
  <c r="K246" i="1"/>
  <c r="L3" i="1"/>
  <c r="L246" i="1"/>
  <c r="L186" i="1"/>
  <c r="K232" i="1"/>
  <c r="K186" i="1" s="1"/>
  <c r="K3" i="1"/>
  <c r="K185" i="1" l="1"/>
  <c r="K2" i="1" s="1"/>
  <c r="L185" i="1"/>
  <c r="G209" i="1" l="1"/>
  <c r="F209" i="1"/>
  <c r="H189" i="1" l="1"/>
  <c r="A189" i="1" s="1"/>
  <c r="H190" i="1"/>
  <c r="A190" i="1" s="1"/>
  <c r="G187" i="1"/>
  <c r="F187" i="1"/>
  <c r="F270" i="1" l="1"/>
  <c r="G270" i="1"/>
  <c r="H268" i="1"/>
  <c r="A268" i="1" s="1"/>
  <c r="A270" i="1" l="1"/>
  <c r="H393" i="1"/>
  <c r="A393" i="1" s="1"/>
  <c r="H390" i="1"/>
  <c r="A390" i="1" s="1"/>
  <c r="H391" i="1"/>
  <c r="A391" i="1" s="1"/>
  <c r="H389" i="1"/>
  <c r="A389" i="1" s="1"/>
  <c r="H357" i="1"/>
  <c r="A357" i="1" s="1"/>
  <c r="H358" i="1"/>
  <c r="A358" i="1" s="1"/>
  <c r="H359" i="1"/>
  <c r="A359" i="1" s="1"/>
  <c r="H360" i="1"/>
  <c r="A360" i="1" s="1"/>
  <c r="H361" i="1"/>
  <c r="A361" i="1" s="1"/>
  <c r="H362" i="1"/>
  <c r="A362" i="1" s="1"/>
  <c r="H363" i="1"/>
  <c r="A363" i="1" s="1"/>
  <c r="H364" i="1"/>
  <c r="A364" i="1" s="1"/>
  <c r="H365" i="1"/>
  <c r="A365" i="1" s="1"/>
  <c r="H366" i="1"/>
  <c r="A366" i="1" s="1"/>
  <c r="H367" i="1"/>
  <c r="A367" i="1" s="1"/>
  <c r="H368" i="1"/>
  <c r="A368" i="1" s="1"/>
  <c r="H369" i="1"/>
  <c r="A369" i="1" s="1"/>
  <c r="H370" i="1"/>
  <c r="A370" i="1" s="1"/>
  <c r="H371" i="1"/>
  <c r="A371" i="1" s="1"/>
  <c r="H372" i="1"/>
  <c r="A372" i="1" s="1"/>
  <c r="H373" i="1"/>
  <c r="A373" i="1" s="1"/>
  <c r="H374" i="1"/>
  <c r="A374" i="1" s="1"/>
  <c r="H375" i="1"/>
  <c r="A375" i="1" s="1"/>
  <c r="H376" i="1"/>
  <c r="A376" i="1" s="1"/>
  <c r="H377" i="1"/>
  <c r="A377" i="1" s="1"/>
  <c r="H378" i="1"/>
  <c r="A378" i="1" s="1"/>
  <c r="H379" i="1"/>
  <c r="A379" i="1" s="1"/>
  <c r="H380" i="1"/>
  <c r="A380" i="1" s="1"/>
  <c r="H381" i="1"/>
  <c r="A381" i="1" s="1"/>
  <c r="H382" i="1"/>
  <c r="A382" i="1" s="1"/>
  <c r="H383" i="1"/>
  <c r="A383" i="1" s="1"/>
  <c r="H384" i="1"/>
  <c r="A384" i="1" s="1"/>
  <c r="H385" i="1"/>
  <c r="A385" i="1" s="1"/>
  <c r="H386" i="1"/>
  <c r="A386" i="1" s="1"/>
  <c r="H356" i="1"/>
  <c r="A356" i="1" s="1"/>
  <c r="H288" i="1"/>
  <c r="H289" i="1"/>
  <c r="A289" i="1" s="1"/>
  <c r="H290" i="1"/>
  <c r="A290" i="1" s="1"/>
  <c r="H291" i="1"/>
  <c r="A291" i="1" s="1"/>
  <c r="H292" i="1"/>
  <c r="A292" i="1" s="1"/>
  <c r="H293" i="1"/>
  <c r="A293" i="1" s="1"/>
  <c r="H294" i="1"/>
  <c r="A294" i="1" s="1"/>
  <c r="H295" i="1"/>
  <c r="A295" i="1" s="1"/>
  <c r="H296" i="1"/>
  <c r="A296" i="1" s="1"/>
  <c r="H297" i="1"/>
  <c r="A297" i="1" s="1"/>
  <c r="H298" i="1"/>
  <c r="A298" i="1" s="1"/>
  <c r="H299" i="1"/>
  <c r="A299" i="1" s="1"/>
  <c r="H300" i="1"/>
  <c r="A300" i="1" s="1"/>
  <c r="H301" i="1"/>
  <c r="A301" i="1" s="1"/>
  <c r="H302" i="1"/>
  <c r="A302" i="1" s="1"/>
  <c r="H303" i="1"/>
  <c r="A303" i="1" s="1"/>
  <c r="H304" i="1"/>
  <c r="A304" i="1" s="1"/>
  <c r="H305" i="1"/>
  <c r="A305" i="1" s="1"/>
  <c r="H306" i="1"/>
  <c r="A306" i="1" s="1"/>
  <c r="H307" i="1"/>
  <c r="A307" i="1" s="1"/>
  <c r="H308" i="1"/>
  <c r="A308" i="1" s="1"/>
  <c r="H309" i="1"/>
  <c r="A309" i="1" s="1"/>
  <c r="H310" i="1"/>
  <c r="A310" i="1" s="1"/>
  <c r="H311" i="1"/>
  <c r="A311" i="1" s="1"/>
  <c r="H312" i="1"/>
  <c r="A312" i="1" s="1"/>
  <c r="H313" i="1"/>
  <c r="A313" i="1" s="1"/>
  <c r="H287" i="1"/>
  <c r="H269" i="1"/>
  <c r="A269" i="1" s="1"/>
  <c r="H265" i="1"/>
  <c r="A265" i="1" s="1"/>
  <c r="H263" i="1"/>
  <c r="A263" i="1" s="1"/>
  <c r="H262" i="1"/>
  <c r="A262" i="1" s="1"/>
  <c r="H261" i="1"/>
  <c r="A261" i="1" s="1"/>
  <c r="H260" i="1"/>
  <c r="A260" i="1" s="1"/>
  <c r="H259" i="1"/>
  <c r="A259" i="1" s="1"/>
  <c r="H258" i="1"/>
  <c r="A258" i="1" s="1"/>
  <c r="H257" i="1"/>
  <c r="A257" i="1" s="1"/>
  <c r="H256" i="1"/>
  <c r="A256" i="1" s="1"/>
  <c r="H255" i="1"/>
  <c r="A255" i="1" s="1"/>
  <c r="H250" i="1"/>
  <c r="A250" i="1" s="1"/>
  <c r="H248" i="1"/>
  <c r="A248" i="1" s="1"/>
  <c r="H243" i="1"/>
  <c r="A243" i="1" s="1"/>
  <c r="H244" i="1"/>
  <c r="A244" i="1" s="1"/>
  <c r="H245" i="1"/>
  <c r="A245" i="1" s="1"/>
  <c r="H235" i="1"/>
  <c r="A235" i="1" s="1"/>
  <c r="H236" i="1"/>
  <c r="A236" i="1" s="1"/>
  <c r="H237" i="1"/>
  <c r="A237" i="1" s="1"/>
  <c r="H238" i="1"/>
  <c r="A238" i="1" s="1"/>
  <c r="H239" i="1"/>
  <c r="A239" i="1" s="1"/>
  <c r="H240" i="1"/>
  <c r="A240" i="1" s="1"/>
  <c r="H228" i="1"/>
  <c r="A228" i="1" s="1"/>
  <c r="H229" i="1"/>
  <c r="A229" i="1" s="1"/>
  <c r="H230" i="1"/>
  <c r="A230" i="1" s="1"/>
  <c r="H231" i="1"/>
  <c r="A231" i="1" s="1"/>
  <c r="H227" i="1"/>
  <c r="A227" i="1" s="1"/>
  <c r="H223" i="1"/>
  <c r="A223" i="1" s="1"/>
  <c r="H225" i="1"/>
  <c r="A225" i="1" s="1"/>
  <c r="H222" i="1"/>
  <c r="A222" i="1" s="1"/>
  <c r="H220" i="1"/>
  <c r="A220" i="1" s="1"/>
  <c r="H213" i="1"/>
  <c r="A213" i="1" s="1"/>
  <c r="H210" i="1"/>
  <c r="A210" i="1" s="1"/>
  <c r="H208" i="1"/>
  <c r="A208" i="1" s="1"/>
  <c r="H207" i="1"/>
  <c r="A207" i="1" s="1"/>
  <c r="H205" i="1"/>
  <c r="A205" i="1" s="1"/>
  <c r="H203" i="1"/>
  <c r="A203" i="1" s="1"/>
  <c r="H202" i="1"/>
  <c r="A202" i="1" s="1"/>
  <c r="H201" i="1"/>
  <c r="A201" i="1" s="1"/>
  <c r="H200" i="1"/>
  <c r="A200" i="1" s="1"/>
  <c r="H199" i="1"/>
  <c r="A199" i="1" s="1"/>
  <c r="H194" i="1"/>
  <c r="A194" i="1" s="1"/>
  <c r="H195" i="1"/>
  <c r="A195" i="1" s="1"/>
  <c r="H196" i="1"/>
  <c r="A196" i="1" s="1"/>
  <c r="H193" i="1"/>
  <c r="A193" i="1" s="1"/>
  <c r="H188" i="1"/>
  <c r="A188" i="1" s="1"/>
  <c r="H121" i="1"/>
  <c r="A121" i="1" s="1"/>
  <c r="H120" i="1"/>
  <c r="A120" i="1" s="1"/>
  <c r="H119" i="1"/>
  <c r="A119" i="1" s="1"/>
  <c r="H118" i="1"/>
  <c r="A118" i="1" s="1"/>
  <c r="H111" i="1"/>
  <c r="A111" i="1" s="1"/>
  <c r="H110" i="1"/>
  <c r="A110" i="1" s="1"/>
  <c r="H109" i="1"/>
  <c r="A109" i="1" s="1"/>
  <c r="H100" i="1"/>
  <c r="A100" i="1" s="1"/>
  <c r="H99" i="1"/>
  <c r="A99" i="1" s="1"/>
  <c r="H98" i="1"/>
  <c r="A98" i="1" s="1"/>
  <c r="H97" i="1"/>
  <c r="A97" i="1" s="1"/>
  <c r="H96" i="1"/>
  <c r="A96" i="1" s="1"/>
  <c r="H95" i="1"/>
  <c r="A95" i="1" s="1"/>
  <c r="H94" i="1"/>
  <c r="A94" i="1" s="1"/>
  <c r="H93" i="1"/>
  <c r="A93" i="1" s="1"/>
  <c r="H92" i="1"/>
  <c r="A92" i="1" s="1"/>
  <c r="H88" i="1"/>
  <c r="A88" i="1" s="1"/>
  <c r="H86" i="1"/>
  <c r="A86" i="1" s="1"/>
  <c r="H85" i="1"/>
  <c r="A85" i="1" s="1"/>
  <c r="H84" i="1"/>
  <c r="A84" i="1" s="1"/>
  <c r="H83" i="1"/>
  <c r="A83" i="1" s="1"/>
  <c r="H82" i="1"/>
  <c r="A82" i="1" s="1"/>
  <c r="H81" i="1"/>
  <c r="A81" i="1" s="1"/>
  <c r="H80" i="1"/>
  <c r="A80" i="1" s="1"/>
  <c r="H79" i="1"/>
  <c r="A79" i="1" s="1"/>
  <c r="H78" i="1"/>
  <c r="A78" i="1" s="1"/>
  <c r="H77" i="1"/>
  <c r="A77" i="1" s="1"/>
  <c r="H76" i="1"/>
  <c r="A76" i="1" s="1"/>
  <c r="H75" i="1"/>
  <c r="A75" i="1" s="1"/>
  <c r="H74" i="1"/>
  <c r="A74" i="1" s="1"/>
  <c r="H73" i="1"/>
  <c r="A73" i="1" s="1"/>
  <c r="H72" i="1"/>
  <c r="A72" i="1" s="1"/>
  <c r="H71" i="1"/>
  <c r="A71" i="1" s="1"/>
  <c r="H70" i="1"/>
  <c r="A70" i="1" s="1"/>
  <c r="H69" i="1"/>
  <c r="A69" i="1" s="1"/>
  <c r="H68" i="1"/>
  <c r="A68" i="1" s="1"/>
  <c r="H67" i="1"/>
  <c r="A67" i="1" s="1"/>
  <c r="H66" i="1"/>
  <c r="A66" i="1" s="1"/>
  <c r="H65" i="1"/>
  <c r="A65" i="1" s="1"/>
  <c r="H64" i="1"/>
  <c r="A64" i="1" s="1"/>
  <c r="H63" i="1"/>
  <c r="A63" i="1" s="1"/>
  <c r="H62" i="1"/>
  <c r="A62" i="1" s="1"/>
  <c r="H61" i="1"/>
  <c r="A61" i="1" s="1"/>
  <c r="H60" i="1"/>
  <c r="A60" i="1" s="1"/>
  <c r="H59" i="1"/>
  <c r="A59" i="1" s="1"/>
  <c r="H58" i="1"/>
  <c r="A58" i="1" s="1"/>
  <c r="H57" i="1"/>
  <c r="A57" i="1" s="1"/>
  <c r="H56" i="1"/>
  <c r="A56" i="1" s="1"/>
  <c r="H55" i="1"/>
  <c r="A55" i="1" s="1"/>
  <c r="H54" i="1"/>
  <c r="A54" i="1" s="1"/>
  <c r="H53" i="1"/>
  <c r="A53" i="1" s="1"/>
  <c r="H52" i="1"/>
  <c r="A52" i="1" s="1"/>
  <c r="H51" i="1"/>
  <c r="A51" i="1" s="1"/>
  <c r="H50" i="1"/>
  <c r="A50" i="1" s="1"/>
  <c r="H49" i="1"/>
  <c r="A49" i="1" s="1"/>
  <c r="H48" i="1"/>
  <c r="A48" i="1" s="1"/>
  <c r="H47" i="1"/>
  <c r="A47" i="1" s="1"/>
  <c r="H44" i="1"/>
  <c r="A44" i="1" s="1"/>
  <c r="H43" i="1"/>
  <c r="A43" i="1" s="1"/>
  <c r="H42" i="1"/>
  <c r="A42" i="1" s="1"/>
  <c r="H41" i="1"/>
  <c r="A41" i="1" s="1"/>
  <c r="H40" i="1"/>
  <c r="A40" i="1" s="1"/>
  <c r="H39" i="1"/>
  <c r="A39" i="1" s="1"/>
  <c r="H38" i="1"/>
  <c r="A38" i="1" s="1"/>
  <c r="H37" i="1"/>
  <c r="A37" i="1" s="1"/>
  <c r="H36" i="1"/>
  <c r="A36" i="1" s="1"/>
  <c r="H35" i="1"/>
  <c r="A35" i="1" s="1"/>
  <c r="H34" i="1"/>
  <c r="A34" i="1" s="1"/>
  <c r="H33" i="1"/>
  <c r="A33" i="1" s="1"/>
  <c r="H32" i="1"/>
  <c r="A32" i="1" s="1"/>
  <c r="H31" i="1"/>
  <c r="A31" i="1" s="1"/>
  <c r="H30" i="1"/>
  <c r="A30" i="1" s="1"/>
  <c r="H29" i="1"/>
  <c r="A29" i="1" s="1"/>
  <c r="H20" i="1"/>
  <c r="A20" i="1" s="1"/>
  <c r="H19" i="1"/>
  <c r="A19" i="1" s="1"/>
  <c r="H18" i="1"/>
  <c r="A18" i="1" s="1"/>
  <c r="H17" i="1"/>
  <c r="A17" i="1" s="1"/>
  <c r="H16" i="1"/>
  <c r="A16" i="1" s="1"/>
  <c r="H15" i="1"/>
  <c r="A15" i="1" s="1"/>
  <c r="H14" i="1"/>
  <c r="A14" i="1" s="1"/>
  <c r="H13" i="1"/>
  <c r="A13" i="1" s="1"/>
  <c r="H12" i="1"/>
  <c r="A12" i="1" s="1"/>
  <c r="H5" i="1"/>
  <c r="A5" i="1" s="1"/>
  <c r="A287" i="1" l="1"/>
  <c r="H10" i="4"/>
  <c r="A288" i="1"/>
  <c r="H249" i="1"/>
  <c r="A249" i="1" s="1"/>
  <c r="H221" i="1"/>
  <c r="H187" i="1"/>
  <c r="A187" i="1" s="1"/>
  <c r="H209" i="1"/>
  <c r="A209" i="1" s="1"/>
  <c r="H254" i="1"/>
  <c r="A3" i="4"/>
  <c r="G392" i="1"/>
  <c r="F392" i="1"/>
  <c r="G388" i="1"/>
  <c r="F388" i="1"/>
  <c r="G355" i="1"/>
  <c r="F355" i="1"/>
  <c r="G314" i="1"/>
  <c r="F314" i="1"/>
  <c r="G286" i="1"/>
  <c r="F286" i="1"/>
  <c r="G264" i="1"/>
  <c r="F264" i="1"/>
  <c r="G254" i="1"/>
  <c r="F254" i="1"/>
  <c r="G247" i="1"/>
  <c r="F247" i="1"/>
  <c r="G241" i="1"/>
  <c r="F241" i="1"/>
  <c r="G233" i="1"/>
  <c r="F233" i="1"/>
  <c r="G226" i="1"/>
  <c r="F226" i="1"/>
  <c r="G221" i="1"/>
  <c r="F221" i="1"/>
  <c r="G217" i="1"/>
  <c r="F217" i="1"/>
  <c r="G215" i="1"/>
  <c r="F215" i="1"/>
  <c r="G206" i="1"/>
  <c r="F206" i="1"/>
  <c r="G204" i="1"/>
  <c r="F204" i="1"/>
  <c r="G197" i="1"/>
  <c r="F197" i="1"/>
  <c r="G192" i="1"/>
  <c r="F192" i="1"/>
  <c r="G117" i="1"/>
  <c r="G112" i="1" s="1"/>
  <c r="F117" i="1"/>
  <c r="G108" i="1"/>
  <c r="F108" i="1"/>
  <c r="G91" i="1"/>
  <c r="F91" i="1"/>
  <c r="G87" i="1"/>
  <c r="E8" i="4" s="1"/>
  <c r="F87" i="1"/>
  <c r="D8" i="4" s="1"/>
  <c r="G46" i="1"/>
  <c r="F46" i="1"/>
  <c r="D6" i="4" s="1"/>
  <c r="G28" i="1"/>
  <c r="F28" i="1"/>
  <c r="G21" i="1"/>
  <c r="F21" i="1"/>
  <c r="G4" i="1"/>
  <c r="F4" i="1"/>
  <c r="E6" i="4" l="1"/>
  <c r="D7" i="4"/>
  <c r="E7" i="4"/>
  <c r="D9" i="4"/>
  <c r="E9" i="4"/>
  <c r="A254" i="1"/>
  <c r="D4" i="4"/>
  <c r="E4" i="4"/>
  <c r="G105" i="1"/>
  <c r="A221" i="1"/>
  <c r="F246" i="1"/>
  <c r="G246" i="1"/>
  <c r="F112" i="1"/>
  <c r="F105" i="1" s="1"/>
  <c r="G232" i="1"/>
  <c r="F45" i="1"/>
  <c r="G45" i="1"/>
  <c r="G3" i="1" s="1"/>
  <c r="F214" i="1"/>
  <c r="G387" i="1"/>
  <c r="F387" i="1"/>
  <c r="F232" i="1"/>
  <c r="G214" i="1"/>
  <c r="H355" i="1"/>
  <c r="A355" i="1" s="1"/>
  <c r="H286" i="1"/>
  <c r="A286" i="1" s="1"/>
  <c r="H264" i="1"/>
  <c r="A264" i="1" s="1"/>
  <c r="H226" i="1"/>
  <c r="A226" i="1" s="1"/>
  <c r="H217" i="1"/>
  <c r="A217" i="1" s="1"/>
  <c r="H215" i="1"/>
  <c r="A215" i="1" s="1"/>
  <c r="H206" i="1"/>
  <c r="A206" i="1" s="1"/>
  <c r="H204" i="1"/>
  <c r="A204" i="1" s="1"/>
  <c r="H197" i="1"/>
  <c r="A197" i="1" s="1"/>
  <c r="H21" i="1"/>
  <c r="A21" i="1" s="1"/>
  <c r="F3" i="1" l="1"/>
  <c r="E11" i="4"/>
  <c r="D11" i="4"/>
  <c r="G186" i="1"/>
  <c r="G185" i="1" s="1"/>
  <c r="G2" i="1" s="1"/>
  <c r="F186" i="1"/>
  <c r="F185" i="1" l="1"/>
  <c r="H192" i="1"/>
  <c r="A192" i="1" s="1"/>
  <c r="H241" i="1"/>
  <c r="A241" i="1" s="1"/>
  <c r="H392" i="1"/>
  <c r="A392" i="1" s="1"/>
  <c r="H388" i="1"/>
  <c r="A388" i="1" s="1"/>
  <c r="H314" i="1"/>
  <c r="A314" i="1" s="1"/>
  <c r="H233" i="1"/>
  <c r="A233" i="1" s="1"/>
  <c r="H117" i="1"/>
  <c r="A117" i="1" s="1"/>
  <c r="H108" i="1"/>
  <c r="A108" i="1" s="1"/>
  <c r="H91" i="1"/>
  <c r="H87" i="1"/>
  <c r="H46" i="1"/>
  <c r="H28" i="1"/>
  <c r="H4" i="1"/>
  <c r="A4" i="1" s="1"/>
  <c r="H247" i="1"/>
  <c r="A247" i="1" s="1"/>
  <c r="A46" i="1" l="1"/>
  <c r="F6" i="4"/>
  <c r="F2" i="1"/>
  <c r="F7" i="4"/>
  <c r="A7" i="4" s="1"/>
  <c r="F4" i="4"/>
  <c r="A87" i="1"/>
  <c r="F8" i="4"/>
  <c r="A8" i="4" s="1"/>
  <c r="A91" i="1"/>
  <c r="F9" i="4"/>
  <c r="A9" i="4" s="1"/>
  <c r="A28" i="1"/>
  <c r="H246" i="1"/>
  <c r="A246" i="1" s="1"/>
  <c r="H112" i="1"/>
  <c r="A112" i="1" s="1"/>
  <c r="H45" i="1"/>
  <c r="A45" i="1" s="1"/>
  <c r="H387" i="1"/>
  <c r="A387" i="1" s="1"/>
  <c r="H232" i="1"/>
  <c r="A232" i="1" s="1"/>
  <c r="H214" i="1"/>
  <c r="A214" i="1" s="1"/>
  <c r="H3" i="1" l="1"/>
  <c r="H105" i="1"/>
  <c r="A105" i="1" s="1"/>
  <c r="H8" i="4"/>
  <c r="A4" i="4"/>
  <c r="H4" i="4"/>
  <c r="H7" i="4"/>
  <c r="H9" i="4"/>
  <c r="F11" i="4" l="1"/>
  <c r="A11" i="4" s="1"/>
  <c r="A6" i="4"/>
  <c r="A3" i="1"/>
  <c r="H6" i="4"/>
  <c r="H11" i="4"/>
  <c r="H186" i="1"/>
  <c r="A186" i="1" s="1"/>
  <c r="H185" i="1" l="1"/>
  <c r="A185" i="1" s="1"/>
  <c r="H2" i="1" l="1"/>
  <c r="A2" i="1" s="1"/>
  <c r="L2" i="1" l="1"/>
</calcChain>
</file>

<file path=xl/comments1.xml><?xml version="1.0" encoding="utf-8"?>
<comments xmlns="http://schemas.openxmlformats.org/spreadsheetml/2006/main">
  <authors>
    <author>Author</author>
  </authors>
  <commentList>
    <comment ref="K46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  <comment ref="K87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წერილი ფინანსთას N01/38803</t>
        </r>
      </text>
    </comment>
    <comment ref="K186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  <comment ref="K234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
</t>
        </r>
      </text>
    </comment>
    <comment ref="K247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  <comment ref="K249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  <comment ref="K27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</commentList>
</comments>
</file>

<file path=xl/sharedStrings.xml><?xml version="1.0" encoding="utf-8"?>
<sst xmlns="http://schemas.openxmlformats.org/spreadsheetml/2006/main" count="406" uniqueCount="222">
  <si>
    <t>პროგრამული კოდი</t>
  </si>
  <si>
    <t>პროგრამული კოდის დასახელება (მათ შორის პროგრამის ფარგლებში განხორციელებული ტენდერის დასახელება)</t>
  </si>
  <si>
    <t>საბიუჯეტო კლასიფიკაციის მუხლი (კვარტალური განწერის დონეზე)</t>
  </si>
  <si>
    <t>განხორციელებული ტენდერებიდან წარმოქმნილი ეკონომია</t>
  </si>
  <si>
    <t>საქონელი და მომსახურება</t>
  </si>
  <si>
    <t>დაავადებათა კონტროლისა და ეპიდემიოლოგიური უსაფრთხოების პროგრამის მართვა</t>
  </si>
  <si>
    <t>სსიპ - სოციალური მომსახურების სააგენტო (აპარატი)</t>
  </si>
  <si>
    <t>არაფინანსური აქტივების ზრდა</t>
  </si>
  <si>
    <t>მოსახლეობის მიზნობრივი ჯგუფების სოციალური დახმარება</t>
  </si>
  <si>
    <t>დაავადებათა ადრეული გამოვლენა და სკრინინგი</t>
  </si>
  <si>
    <t>ეპიდზედამხედველობა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</si>
  <si>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</si>
  <si>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ნარკომანიით დაავადებულ პაციენტთა მკურნალობა</t>
  </si>
  <si>
    <t>სოციალური უზრუნველყოფა</t>
  </si>
  <si>
    <t>C ჰეპატიტის მართვა</t>
  </si>
  <si>
    <t>ფსიქიკური ჯანმრთელობა</t>
  </si>
  <si>
    <t>დიაბეტის მართვა</t>
  </si>
  <si>
    <t>დიალიზი და თირკმლის ტრანსპლანტაცია</t>
  </si>
  <si>
    <t>ინკურაბელურ პაციენტთა პალიატიური მზრუნველობა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</si>
  <si>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</si>
  <si>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სამედიცინო დაწესებულებათა რეაბილიტაცია და აღჭურვა</t>
  </si>
  <si>
    <t>სოციალური და ჯანმრთელობის დაცვის პროგრამების მართვა</t>
  </si>
  <si>
    <t>მოსახლეობის სოციალური დაცვა</t>
  </si>
  <si>
    <t>მოსახლეობის ჯანმრთელობის დაცვა</t>
  </si>
  <si>
    <t>საზოგადოებრივი ჯანმრთელობის დაცვა</t>
  </si>
  <si>
    <t>იმუნიზაცია</t>
  </si>
  <si>
    <t>უსაფრთხო სისხლი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</si>
  <si>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</si>
  <si>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მოსახლეობისათვის სამედიცინო მომსახურების მიწოდება პრიორიტეტულ სფეროებში</t>
  </si>
  <si>
    <t>შრომისა და დასაქმების სისტემის რეფორმების პროგრამა</t>
  </si>
  <si>
    <t xml:space="preserve">დედათა და ბავშვთა ჯანმრთელობა </t>
  </si>
  <si>
    <t>დედათა და ბავშვთა ჯანმრთელობა</t>
  </si>
  <si>
    <t>C ჰეპატიტის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</si>
  <si>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35 03 03 08</t>
  </si>
  <si>
    <t>სოფლის ექიმი</t>
  </si>
  <si>
    <t>შრომის პირობების ინსპექტირება</t>
  </si>
  <si>
    <t>შრომის ბაზრის ანალიზის, ინფორმაციული სისტემის დანერგვა/განვითარება</t>
  </si>
  <si>
    <t>35 05 01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</si>
  <si>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</si>
  <si>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შესყიდვის სავარაუდო ღირებულება</t>
  </si>
  <si>
    <t>სახელმწიფო შესყიდვების შესახებ ხელშეკრულებით გათვალისწინებული ღირებულება</t>
  </si>
  <si>
    <t>კონტროლი</t>
  </si>
  <si>
    <t>ადმინისტრაცია</t>
  </si>
  <si>
    <t>სააგენტო</t>
  </si>
  <si>
    <t>საყვარელიძე</t>
  </si>
  <si>
    <t>ტრეფიკინგი</t>
  </si>
  <si>
    <t>სასწრაფო</t>
  </si>
  <si>
    <t>სულ ეკონომია</t>
  </si>
  <si>
    <t xml:space="preserve"> ეკონომიის მიმართვის მიზნობრიობა</t>
  </si>
  <si>
    <t>განმარტება (ეკონომიის მიმართვის აუცილებლობის შესახებ)</t>
  </si>
  <si>
    <t>წერილებით შემოსული ეკონომია</t>
  </si>
  <si>
    <t>ტენდერებიდან წარმოქმნილი ეკონომიიდან გამოყენებული თანხები</t>
  </si>
  <si>
    <t>ტენდერებიდან წარმოქმნილი ეკონომიის დარჩენილი თანხა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</si>
  <si>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</si>
  <si>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სოციალური რეაბილიტაცია და ბავშვზე ზრუნვა</t>
  </si>
  <si>
    <t>მინდობით აღზრდა</t>
  </si>
  <si>
    <t>მცირე საოჯახო ტიპის სახლებში მომსახურებით უზრუნველყოფა</t>
  </si>
  <si>
    <t>ბავშვთა ონკოჰემატოლოგიური მომსახურება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</si>
  <si>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</si>
  <si>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დამხმარე საშუალებებით უზრუნველყოფა</t>
  </si>
  <si>
    <t>ჯანმრთელობის ხელშეწყობა</t>
  </si>
  <si>
    <t>სასწრაფო სამედიცინო გადაუდებელი დახმარება და სამედიცინო ტრანსპორტირება</t>
  </si>
  <si>
    <t>ქრონიკული დაავადებების სამკურნალო მედიკამენტებით უზრუნველყოფა</t>
  </si>
  <si>
    <t>სამედიცინო საქმიანობის რეგულირების პროგრამა</t>
  </si>
  <si>
    <t>რეგულირება</t>
  </si>
  <si>
    <t>იძულებით გადაადგილებულ პირთა განსახლებისა, სოციალური და საცხოვრებელი პირობების შექმნა</t>
  </si>
  <si>
    <t>34 02 05</t>
  </si>
  <si>
    <t>ფარმაცევტული პროდუქტები CPV  33600000</t>
  </si>
  <si>
    <t>ოკუპირებულ ტერიტორიებზე არსებული უძრავი ქონების იდენტიფიკაცია და აღრიცხვა-დეკლარირება</t>
  </si>
  <si>
    <t>საქართველოს ოკუპირებული ტერიტორიებიდან დევნილთა, შრომის ჯანმრთელობისა და სოციალური დაცვის სამინისტრო</t>
  </si>
  <si>
    <t>მოსახლეობის საპენსიო უზრუნველყოფა</t>
  </si>
  <si>
    <t>საგანგებო სიტუაციების კოორდინაციისა და გადაუდებელი დახმარების მართვა</t>
  </si>
  <si>
    <t>კრიზისულ მდგომარეობაში მყოფი ბავშვიანი ოჯახების გადაუდებელი დახმარება</t>
  </si>
  <si>
    <t>27 01</t>
  </si>
  <si>
    <t>ოკუპირებული ტერიტორიებიდან დევნილთა, შრომის, ჯანმრთელობისა და სოციალური დაცვის პროგრამების მართვა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</si>
  <si>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</si>
  <si>
    <t>27 01 01</t>
  </si>
  <si>
    <t>27 01 03</t>
  </si>
  <si>
    <t>27 01 04</t>
  </si>
  <si>
    <t>27 01 04 01</t>
  </si>
  <si>
    <t>27 01 05</t>
  </si>
  <si>
    <t>27 01 06</t>
  </si>
  <si>
    <t>27 02</t>
  </si>
  <si>
    <t>27 02 01</t>
  </si>
  <si>
    <t>27 02 02</t>
  </si>
  <si>
    <t>27 02 05</t>
  </si>
  <si>
    <t>27 03</t>
  </si>
  <si>
    <t>27 03 02</t>
  </si>
  <si>
    <t>27 03 02 02</t>
  </si>
  <si>
    <t>27 03 02 06 02</t>
  </si>
  <si>
    <t>27 03 02 11</t>
  </si>
  <si>
    <t>27 03 02 11 02</t>
  </si>
  <si>
    <t>27 03 02 09</t>
  </si>
  <si>
    <t>27 03 03</t>
  </si>
  <si>
    <t xml:space="preserve"> 27 03 03 07 02</t>
  </si>
  <si>
    <t>27 03 03 11</t>
  </si>
  <si>
    <t>27 04</t>
  </si>
  <si>
    <t>27 05</t>
  </si>
  <si>
    <t>27 05 03</t>
  </si>
  <si>
    <t>27 01 07</t>
  </si>
  <si>
    <t>საარსებო წყაროებით უზრუნველყოფა</t>
  </si>
  <si>
    <t>საარსებო წყაროები</t>
  </si>
  <si>
    <t>საკანცელარიო საქონლის შესყიდვა</t>
  </si>
  <si>
    <t>კარტრიჯების შესყიდვა</t>
  </si>
  <si>
    <t>ლიფტების ტექნიკური მომსახურების შესყიდვა</t>
  </si>
  <si>
    <t>ჰიგიენური საშუალებების შესყიდვა</t>
  </si>
  <si>
    <t>მანქანების რეცხვის მომსახურების შესყიდვა</t>
  </si>
  <si>
    <t>სამეურნეო მომსახურების შესყიდვა</t>
  </si>
  <si>
    <t>პოლიგრაფიული მომსახურების შესყიდვა</t>
  </si>
  <si>
    <t>ცენტრალური გათბობისა და გამაგრილებლების ტექნიკური მომსახურების შესყიდვა</t>
  </si>
  <si>
    <t>ლიფტის შეკეთების მომსახურების  შესყიდვა</t>
  </si>
  <si>
    <t>სარემონტო სამუშაოების  შესყიდვა</t>
  </si>
  <si>
    <t>წყლის ტუმბოს შესყიდვა</t>
  </si>
  <si>
    <t>მანქანის რეცხვა და მსგავსი მომსახურობები</t>
  </si>
  <si>
    <t>ბეჭდვითი მომსახურების შესყიდვა</t>
  </si>
  <si>
    <t>აღნიშნული ეკონომია მოხმარდება დევნილთა ცნობიერების ამაღლებას იმ შემოსავლის მომტანი  პროგრამების შესახებ, რომელიც გათვალისწინებულია სამოქმედო გეგმაში</t>
  </si>
  <si>
    <t xml:space="preserve">
დასუფთავება და სანიტარიული მომსახურება  </t>
  </si>
  <si>
    <t xml:space="preserve"> 
ტვირთის გადაზიდვისა და შენახვის მომსახურებები </t>
  </si>
  <si>
    <t xml:space="preserve">
შენობის მოწყობილობების შეკეთება და ტექნიკური მომსახურება </t>
  </si>
  <si>
    <t xml:space="preserve">
მანქანის რეცხვა და მსგავსი მომსახურებები </t>
  </si>
  <si>
    <t xml:space="preserve">
უსაფრთხოებისა და თავდაცვის მასალების შეკეთება და ტექნიკური მომსახურება</t>
  </si>
  <si>
    <t xml:space="preserve">
დასუფთავება და სანიტარიული მომსახურება </t>
  </si>
  <si>
    <t xml:space="preserve">
სასმელი წყალი</t>
  </si>
  <si>
    <t xml:space="preserve">
ტვირთის გადაზიდვისა და შენახვის მომსახურებები </t>
  </si>
  <si>
    <t xml:space="preserve">
ტონერიანი კარტრიჯები </t>
  </si>
  <si>
    <t xml:space="preserve">
ტონერიანი კარტრიჯები</t>
  </si>
  <si>
    <t xml:space="preserve">
მისამართიანი აბრები </t>
  </si>
  <si>
    <t xml:space="preserve">
მელნის/საღებავის კარტრიჯები </t>
  </si>
  <si>
    <t>27 03 02 11 01</t>
  </si>
  <si>
    <t>27 01 02 01</t>
  </si>
  <si>
    <t>27 03 02 01</t>
  </si>
  <si>
    <t>„დღენაკლულთა რეტინოპათიის სკრინინგის პილოტის“ კომპონენტი ჯანდაცვის სფეროს მომსახურებები</t>
  </si>
  <si>
    <t xml:space="preserve"> „ეპილეფსიის დიაგნოსტიკისა და ზედამხედველობის“ კომპონენტი
ჯანდაცვის სფეროს მომსახურებები</t>
  </si>
  <si>
    <t xml:space="preserve"> „1-დან 6 წლამდე ასაკის ბავშვთა მსუბუქი და საშუალო ხარისხის მენტალური განვითარების დარღვევების პრევენციის“ კომპონენტი
ჯანდაცვის სფეროს მომსახურებები</t>
  </si>
  <si>
    <t>27 03 02 03</t>
  </si>
  <si>
    <t>27 03 02 04</t>
  </si>
  <si>
    <t>27 03 02 08 02</t>
  </si>
  <si>
    <t>27 03 02 07 02</t>
  </si>
  <si>
    <t>27 03 02 08</t>
  </si>
  <si>
    <t>27 03 02 08 01</t>
  </si>
  <si>
    <t>სახელმწიფო ბიუჯეტი, „C ჰეპატიტის მართვის" სახელმწიფო პროგრამა "სკრინინგული კვლევის" კომპონენტი
ფარმაცევტული პროდუქტები CPV 33600000</t>
  </si>
  <si>
    <t>მანქანის რეცხვა და მსგავსი მომსახურებები</t>
  </si>
  <si>
    <t> ხილი, ბოსტნეული და მონათესავე პროდუქტები</t>
  </si>
  <si>
    <t>სხვადასხვა საკვები პროდუქტი</t>
  </si>
  <si>
    <t>რძის პროდუქტები</t>
  </si>
  <si>
    <t>ცხოველური წარმოშობის პროდუქტები, ხორცი და ხორცის პროდუქტები</t>
  </si>
  <si>
    <t>ცხოველური ან მცენარეული ზეთები და ცხიმები</t>
  </si>
  <si>
    <t>მზა და დაკონსერვებული თევზი</t>
  </si>
  <si>
    <t>პურპროდუქტები</t>
  </si>
  <si>
    <t>ლიმონათი, გაზიანი წყალი</t>
  </si>
  <si>
    <t>კვერცხი</t>
  </si>
  <si>
    <t>ფარმაცევტული პროდუქტები</t>
  </si>
  <si>
    <t>დერატიზაცია, დეზინფექცია</t>
  </si>
  <si>
    <t>საწმენდი და საპრიალებელი პროდუქცია</t>
  </si>
  <si>
    <t>პირადი ჰიგიენის საშუალებები</t>
  </si>
  <si>
    <t>ერთჯერადი პამპერსები</t>
  </si>
  <si>
    <t> სიგარეტი</t>
  </si>
  <si>
    <t>ბოსტნეული</t>
  </si>
  <si>
    <t>სატელეკომუნიკაციო მომსახურებები</t>
  </si>
  <si>
    <t>დაფქული მარცვლეული პროდუქტები, სახამებელი და სახამებლის პროდუქტები</t>
  </si>
  <si>
    <t>თბილისის ადამიანით ვაჭრობის  (ტრეფიკინგის) და ძალადობის მსხვერპლთა მომსახურების დაწესებულებისათვის (თავშესაფრისათვის) ჩასატარებელი სარემონტო სამუშაოებისათვის</t>
  </si>
  <si>
    <t xml:space="preserve">ფარმაცევტული პროდუქტები </t>
  </si>
  <si>
    <t>ოფისების დაცვის მომსახურების შესყიდვა - ცოცხალი ძალით</t>
  </si>
  <si>
    <t>ოფისების დაცვის მომსახურება დაცვით–საგანგაშო პულტით</t>
  </si>
  <si>
    <t>სხვადასხვა ტიპის ავტოსატრანსპორტო საშუალების რეცხვა</t>
  </si>
  <si>
    <t>ბლოკნოტები, საქაღალდეები</t>
  </si>
  <si>
    <t>ფანქრის სათლელები, კორექტორები, ჭიკარტები, ქაღალდის სკრეპები</t>
  </si>
  <si>
    <t>სახარჯი მასალა (ქართრიჯები)</t>
  </si>
  <si>
    <t>„სოციალური რეაბილიტაციისა და ბავშვზე ზრუნვის 2019 წლის სახელმწიფო პროგრამა - ტაბურეტები, სახლის ავეჯი, საძინებლის, სასადილო ოთახისა და მისაღები (საერთო) ოთახის ავეჯი, საძინებლის ავეჯი, საწოლები, ლოგინები და სპეციალური რბილი ავეჯი, სასადილო მაგიდები</t>
  </si>
  <si>
    <t xml:space="preserve"> სარეცხი მანქანა </t>
  </si>
  <si>
    <t>27 02 03</t>
  </si>
  <si>
    <t>27 02 03 01</t>
  </si>
  <si>
    <t>27 02 03 06</t>
  </si>
  <si>
    <t>„სმენის აპარატებით უზრუნველყოფის“ კომპონენტის ფარგლებში, ციფრული სმენის აპარატების და თანმდევი მომსახურების სახელმწიფო შესყიდვა</t>
  </si>
  <si>
    <t>27 02 03 09</t>
  </si>
  <si>
    <t>27 02 03 10</t>
  </si>
  <si>
    <t>27 03 02 10</t>
  </si>
  <si>
    <t xml:space="preserve"> ჩამანაცვლებელი ნარკოტიკის – „სუბოქსონის“ ტიპის ბუპრენოფინისა და ნალოქსონის ნარევის (2,0 მგ; 8,0 მგ) შესყიდვა</t>
  </si>
  <si>
    <t xml:space="preserve"> „რკინადეფიციტური ანემიის მქონე ორსულთა მედიკამენტებით უზრუნველყოფის“ კომპონენტის ფარგლებში რკინის პრეპარატების სახელმწიფო შესყიდვა</t>
  </si>
  <si>
    <t>„ალკოჰოლის მიღებით გამოწვეული ფსიქიკური და ქცევითი აშლილობების“ მომსახურების კომპონენტით გათვალისწინებული მომსახურების (დასავლეთ საქართველოში) შესყიდვა</t>
  </si>
  <si>
    <t>27 03 03 01</t>
  </si>
  <si>
    <t>27 03 03 02</t>
  </si>
  <si>
    <t>27 03 03 03</t>
  </si>
  <si>
    <t>27 03 03 05</t>
  </si>
  <si>
    <t>27 03 03 06</t>
  </si>
  <si>
    <t>„ბავშვთა ფსიქიკური ჯანმრთელობის“ კომპონენტით განსაზღვრული მომსახურება</t>
  </si>
  <si>
    <t>ხანგრძლივი მოქმედების ინსულინის ანალოგი 100 ს.ე. 3 მლ. (კარტრიჯი) – 305 300 კარტრიჯი; ხანმოკლე მოქმედების ინსულინის ანალოგი 100 ს.ე. 3 მლ. (საინექციო ხსნარი კალამში) – 280 150 ცალი შპრიც-კალამი</t>
  </si>
  <si>
    <t>„უშაქრო დიაბეტით დაავადებულთა მედიკამენტებით უზრუნველყოფის“ კომპონენტის ფარგლებში -„ანტიდიურეზული ჰორმონის“ (ცხვირის წვეთები და/ან სფრეი და/ან აბები და/ან პერორალური ლიოფილიზატი) შესყიდვა</t>
  </si>
  <si>
    <t>„ციკლოსპორინის“ სახელმწიფო შესყიდვა.</t>
  </si>
  <si>
    <t>„ნატრიუმის მიკოფენოლატის“ სახელმწიფო შესყიდვა</t>
  </si>
  <si>
    <t xml:space="preserve"> სადიალიზე საშუალებებისა და მასალის შესყიდვა.</t>
  </si>
  <si>
    <t>რკინის სუკროზას შესყიდვა.</t>
  </si>
  <si>
    <t>ერითროპოეტინის შესყიდვა.</t>
  </si>
  <si>
    <t>სადიალიზე საშუალებებისა და მასალის შესყიდვა.</t>
  </si>
  <si>
    <t>ორგანოგადანერგილ პაციენტთათვის სამკურნალო საშუალება „ტაკროლიმუსის“ სახელმწიფო შესყიდვა</t>
  </si>
  <si>
    <t>ჰეპარინის შესყიდვა.</t>
  </si>
  <si>
    <t>მორფინის სულფატის შესყიდვა.</t>
  </si>
  <si>
    <t>ბეჭდვისა და მასთან დაკავშირებული მომსახურები</t>
  </si>
  <si>
    <t xml:space="preserve"> „ეტანერცეპტის“ სახელმწიფო შესყიდვა</t>
  </si>
  <si>
    <t>სამკურნალო საკვები დანამატის სახელმწიფო შესყიდვა</t>
  </si>
  <si>
    <t>ზრდის ჰორმონის სახელმწიფო შესყიდვა</t>
  </si>
  <si>
    <t xml:space="preserve"> ანტიჰემოფილური VIII ფაქტორ-კონცენტრატის (250 ს.ე და/ან 500ს.ე და/ან 1 000 ს.ე დაფასოების;) სახელმწიფო შესყიდვა</t>
  </si>
  <si>
    <t>„დიდი თალასემიით“ დაავადებულთათვის რკინის შემბოჭავი პრეპარატების ("დეფერასიროქსი") შესყიდვა</t>
  </si>
  <si>
    <t>„ინტრავენური იმუნოგლობულინი“ (ადამიანის ნორმალური იმუნოგლობულინი IgG 95%) სახელმწიფო შესყიდვა</t>
  </si>
  <si>
    <t>ანტიჰემოფილური IX ფაქტორკონცენტრატის სახელმწიფო შესყიდვა</t>
  </si>
  <si>
    <t>ანტიინჰიბიტორული პროთრომბინ კომპლექსის სახელმწიფო შესყიდვა</t>
  </si>
  <si>
    <t>ფარმაცევტული პროდუქტი პანკრეასის ფერმენტის - „პანკრეატინის“ სახელმწიფო შესყიდვა</t>
  </si>
  <si>
    <t>მორფინის ჰიდროქლორიდი/სულფატის შესყიდვა</t>
  </si>
  <si>
    <t>რიბავირინის შესყიდვა</t>
  </si>
  <si>
    <t>სასწავლო-სატრენინგო ცენტრის დაცვის მომსახურება</t>
  </si>
  <si>
    <t>სამედიცინო ნარჩენების გატანის მომსახურება</t>
  </si>
  <si>
    <t>საწმენდი-საპრიალებელი პროდუქცია</t>
  </si>
  <si>
    <t>სამეურნეო საქონელი</t>
  </si>
  <si>
    <t>საკანცელარიო საქონელი</t>
  </si>
  <si>
    <t>ბეჭდვა და მასთან დაკავშირებული მომსახურებები</t>
  </si>
  <si>
    <t>სამედიცინო სახარჯი მასალა</t>
  </si>
  <si>
    <t>დიაზეპამი</t>
  </si>
  <si>
    <t>გლუკომეტრის ჩხირები და სკარიფიკატორები</t>
  </si>
  <si>
    <t>სერტიფიკატების ბეჭდვა</t>
  </si>
  <si>
    <t>ანალოგიური შესყიდვისათვის</t>
  </si>
  <si>
    <t xml:space="preserve">27 03 03 04 </t>
  </si>
  <si>
    <t>სხვა ხარჯები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</si>
</sst>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Sylfaen"/>
      <family val="1"/>
      <charset val="204"/>
    </font>
    <font>
      <sz val="12"/>
      <color theme="1"/>
      <name val="Sylfaen"/>
      <family val="1"/>
      <charset val="204"/>
    </font>
    <font>
      <sz val="12"/>
      <name val="Sylfaen"/>
      <family val="1"/>
      <charset val="204"/>
    </font>
    <font>
      <b/>
      <sz val="12"/>
      <name val="Sylfaen"/>
      <family val="1"/>
      <charset val="204"/>
    </font>
    <font>
      <sz val="12"/>
      <color indexed="8"/>
      <name val="Sylfaen"/>
      <family val="1"/>
      <charset val="204"/>
    </font>
    <font>
      <b/>
      <sz val="12"/>
      <color theme="1"/>
      <name val="Sylfaen"/>
      <family val="1"/>
      <charset val="204"/>
    </font>
    <font>
      <b/>
      <sz val="12"/>
      <color theme="1"/>
      <name val="Sylfaen"/>
      <family val="1"/>
    </font>
    <font>
      <sz val="11"/>
      <color indexed="8"/>
      <name val="Sylfaen"/>
      <family val="1"/>
    </font>
    <font>
      <b/>
      <sz val="11"/>
      <color indexed="8"/>
      <name val="Sylfaen"/>
      <family val="1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1"/>
      <color rgb="FFFF0000"/>
      <name val="Sylfaen"/>
      <family val="1"/>
    </font>
    <font>
      <sz val="10"/>
      <name val="Arial"/>
      <family val="2"/>
      <charset val="204"/>
    </font>
    <font>
      <sz val="12"/>
      <color theme="3" tint="-0.499984740745262"/>
      <name val="Arial"/>
      <family val="2"/>
      <charset val="204"/>
    </font>
    <font>
      <sz val="11"/>
      <color indexed="8"/>
      <name val="Sylfaen"/>
      <family val="1"/>
      <charset val="204"/>
    </font>
    <font>
      <b/>
      <sz val="11"/>
      <color indexed="8"/>
      <name val="Sylfaen"/>
      <family val="1"/>
      <charset val="204"/>
    </font>
    <font>
      <sz val="10"/>
      <color rgb="FFC00000"/>
      <name val="Arial"/>
      <family val="2"/>
    </font>
    <font>
      <sz val="10"/>
      <color theme="7" tint="-0.499984740745262"/>
      <name val="Sylfaen"/>
      <family val="1"/>
    </font>
    <font>
      <sz val="10"/>
      <name val="Sylfaen"/>
      <family val="1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name val="Arial"/>
      <family val="2"/>
    </font>
    <font>
      <sz val="10"/>
      <name val="Arial Cyr"/>
      <family val="2"/>
      <charset val="204"/>
    </font>
    <font>
      <sz val="12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indexed="8"/>
      <name val="Sylfaen"/>
      <family val="1"/>
      <charset val="204"/>
    </font>
    <font>
      <sz val="12"/>
      <color indexed="8"/>
      <name val="Sylfae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3" fillId="0" borderId="0"/>
    <xf numFmtId="0" fontId="24" fillId="0" borderId="0"/>
    <xf numFmtId="0" fontId="1" fillId="0" borderId="0"/>
    <xf numFmtId="0" fontId="25" fillId="0" borderId="0"/>
  </cellStyleXfs>
  <cellXfs count="141">
    <xf numFmtId="0" fontId="0" fillId="0" borderId="0" xfId="0"/>
    <xf numFmtId="4" fontId="6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0" borderId="1" xfId="0" applyFont="1" applyFill="1" applyBorder="1" applyAlignment="1" applyProtection="1">
      <alignment horizontal="center" vertical="center" wrapText="1" readingOrder="1"/>
      <protection locked="0"/>
    </xf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0" fontId="2" fillId="4" borderId="1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 readingOrder="1"/>
      <protection locked="0"/>
    </xf>
    <xf numFmtId="0" fontId="3" fillId="4" borderId="1" xfId="0" applyFont="1" applyFill="1" applyBorder="1" applyAlignment="1" applyProtection="1">
      <alignment horizontal="center" vertical="center" wrapText="1" readingOrder="1"/>
      <protection locked="0"/>
    </xf>
    <xf numFmtId="0" fontId="4" fillId="4" borderId="1" xfId="0" applyFont="1" applyFill="1" applyBorder="1" applyAlignment="1" applyProtection="1">
      <alignment horizontal="center" vertical="center" wrapText="1" readingOrder="1"/>
      <protection locked="0"/>
    </xf>
    <xf numFmtId="4" fontId="6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2" borderId="1" xfId="0" applyFont="1" applyFill="1" applyBorder="1" applyAlignment="1" applyProtection="1">
      <alignment horizontal="center" vertical="center" wrapText="1" readingOrder="1"/>
      <protection locked="0"/>
    </xf>
    <xf numFmtId="4" fontId="6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3" borderId="1" xfId="0" applyFont="1" applyFill="1" applyBorder="1" applyAlignment="1" applyProtection="1">
      <alignment horizontal="center" vertical="center" wrapText="1" readingOrder="1"/>
      <protection locked="0"/>
    </xf>
    <xf numFmtId="4" fontId="7" fillId="4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 readingOrder="1"/>
      <protection locked="0"/>
    </xf>
    <xf numFmtId="0" fontId="4" fillId="5" borderId="1" xfId="0" applyFont="1" applyFill="1" applyBorder="1" applyAlignment="1" applyProtection="1">
      <alignment horizontal="center" vertical="center" wrapText="1" readingOrder="1"/>
      <protection locked="0"/>
    </xf>
    <xf numFmtId="4" fontId="7" fillId="5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13" fillId="0" borderId="0" xfId="3"/>
    <xf numFmtId="0" fontId="10" fillId="0" borderId="1" xfId="3" applyFont="1" applyFill="1" applyBorder="1" applyAlignment="1" applyProtection="1">
      <alignment horizontal="center" vertical="center" wrapText="1" readingOrder="1"/>
      <protection locked="0"/>
    </xf>
    <xf numFmtId="0" fontId="14" fillId="0" borderId="1" xfId="3" applyFont="1" applyFill="1" applyBorder="1" applyAlignment="1" applyProtection="1">
      <alignment horizontal="center" vertical="center" wrapText="1" readingOrder="1"/>
      <protection locked="0"/>
    </xf>
    <xf numFmtId="0" fontId="16" fillId="0" borderId="0" xfId="4" applyFont="1" applyFill="1" applyBorder="1"/>
    <xf numFmtId="0" fontId="10" fillId="6" borderId="1" xfId="3" applyFont="1" applyFill="1" applyBorder="1" applyAlignment="1" applyProtection="1">
      <alignment horizontal="center" vertical="center" wrapText="1" readingOrder="1"/>
      <protection locked="0"/>
    </xf>
    <xf numFmtId="164" fontId="10" fillId="6" borderId="1" xfId="1" applyNumberFormat="1" applyFont="1" applyFill="1" applyBorder="1" applyAlignment="1" applyProtection="1">
      <alignment horizontal="center" vertical="center" wrapText="1" readingOrder="1"/>
      <protection locked="0"/>
    </xf>
    <xf numFmtId="0" fontId="13" fillId="6" borderId="1" xfId="3" applyFill="1" applyBorder="1"/>
    <xf numFmtId="0" fontId="13" fillId="6" borderId="0" xfId="3" applyFill="1"/>
    <xf numFmtId="0" fontId="17" fillId="0" borderId="1" xfId="3" applyFont="1" applyFill="1" applyBorder="1" applyAlignment="1" applyProtection="1">
      <alignment horizontal="center" vertical="center" wrapText="1" readingOrder="1"/>
      <protection locked="0"/>
    </xf>
    <xf numFmtId="164" fontId="17" fillId="0" borderId="1" xfId="1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" xfId="3" applyFont="1" applyFill="1" applyBorder="1" applyAlignment="1" applyProtection="1">
      <alignment horizontal="left" vertical="center" wrapText="1" readingOrder="1"/>
      <protection locked="0"/>
    </xf>
    <xf numFmtId="164" fontId="18" fillId="0" borderId="1" xfId="3" applyNumberFormat="1" applyFont="1" applyFill="1" applyBorder="1" applyAlignment="1" applyProtection="1">
      <alignment horizontal="center" vertical="center" wrapText="1" readingOrder="1"/>
    </xf>
    <xf numFmtId="0" fontId="19" fillId="0" borderId="0" xfId="3" applyFont="1"/>
    <xf numFmtId="0" fontId="13" fillId="0" borderId="0" xfId="3" applyFill="1"/>
    <xf numFmtId="0" fontId="2" fillId="4" borderId="2" xfId="0" applyFont="1" applyFill="1" applyBorder="1" applyAlignment="1" applyProtection="1">
      <alignment horizontal="center" vertical="center" wrapText="1" readingOrder="1"/>
      <protection locked="0"/>
    </xf>
    <xf numFmtId="0" fontId="2" fillId="2" borderId="2" xfId="0" applyFont="1" applyFill="1" applyBorder="1" applyAlignment="1" applyProtection="1">
      <alignment horizontal="center" vertical="center" wrapText="1" readingOrder="1"/>
      <protection locked="0"/>
    </xf>
    <xf numFmtId="0" fontId="2" fillId="0" borderId="2" xfId="0" applyFont="1" applyFill="1" applyBorder="1" applyAlignment="1" applyProtection="1">
      <alignment horizontal="center" vertical="center" wrapText="1" readingOrder="1"/>
      <protection locked="0"/>
    </xf>
    <xf numFmtId="0" fontId="5" fillId="0" borderId="2" xfId="0" applyFont="1" applyFill="1" applyBorder="1" applyAlignment="1" applyProtection="1">
      <alignment horizontal="center" vertical="center" wrapText="1" readingOrder="1"/>
      <protection locked="0"/>
    </xf>
    <xf numFmtId="0" fontId="0" fillId="0" borderId="3" xfId="0" applyBorder="1"/>
    <xf numFmtId="0" fontId="10" fillId="0" borderId="2" xfId="0" applyFont="1" applyFill="1" applyBorder="1" applyAlignment="1" applyProtection="1">
      <alignment horizontal="center" vertical="center" wrapText="1" readingOrder="1"/>
      <protection locked="0"/>
    </xf>
    <xf numFmtId="0" fontId="5" fillId="3" borderId="2" xfId="0" applyFont="1" applyFill="1" applyBorder="1" applyAlignment="1" applyProtection="1">
      <alignment horizontal="center" vertical="center" wrapText="1" readingOrder="1"/>
      <protection locked="0"/>
    </xf>
    <xf numFmtId="0" fontId="9" fillId="0" borderId="2" xfId="0" applyFont="1" applyFill="1" applyBorder="1" applyAlignment="1" applyProtection="1">
      <alignment horizontal="left" vertical="center" wrapText="1" readingOrder="1"/>
      <protection locked="0"/>
    </xf>
    <xf numFmtId="0" fontId="4" fillId="3" borderId="2" xfId="0" applyFont="1" applyFill="1" applyBorder="1" applyAlignment="1" applyProtection="1">
      <alignment horizontal="center" vertical="center" wrapText="1" readingOrder="1"/>
      <protection locked="0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Fill="1" applyBorder="1" applyAlignment="1" applyProtection="1">
      <alignment horizontal="left" vertical="center" wrapText="1" readingOrder="1"/>
      <protection locked="0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 readingOrder="1"/>
      <protection locked="0"/>
    </xf>
    <xf numFmtId="164" fontId="20" fillId="0" borderId="1" xfId="9" applyNumberFormat="1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left" vertical="center" wrapText="1" readingOrder="1"/>
      <protection locked="0"/>
    </xf>
    <xf numFmtId="0" fontId="4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 applyProtection="1">
      <alignment vertical="center" wrapText="1" readingOrder="1"/>
      <protection locked="0"/>
    </xf>
    <xf numFmtId="0" fontId="21" fillId="0" borderId="1" xfId="0" applyFont="1" applyBorder="1" applyAlignment="1">
      <alignment horizontal="left" vertical="center"/>
    </xf>
    <xf numFmtId="0" fontId="2" fillId="0" borderId="1" xfId="0" applyFont="1" applyFill="1" applyBorder="1" applyAlignment="1" applyProtection="1">
      <alignment horizontal="center" vertical="center" wrapText="1" readingOrder="1"/>
      <protection locked="0"/>
    </xf>
    <xf numFmtId="4" fontId="7" fillId="4" borderId="4" xfId="0" applyNumberFormat="1" applyFont="1" applyFill="1" applyBorder="1" applyAlignment="1">
      <alignment horizontal="center" vertical="center"/>
    </xf>
    <xf numFmtId="4" fontId="7" fillId="2" borderId="4" xfId="0" applyNumberFormat="1" applyFont="1" applyFill="1" applyBorder="1" applyAlignment="1">
      <alignment horizontal="center" vertical="center"/>
    </xf>
    <xf numFmtId="0" fontId="0" fillId="0" borderId="4" xfId="0" applyBorder="1"/>
    <xf numFmtId="4" fontId="7" fillId="3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center" vertical="center"/>
    </xf>
    <xf numFmtId="0" fontId="21" fillId="3" borderId="4" xfId="0" applyFont="1" applyFill="1" applyBorder="1" applyAlignment="1" applyProtection="1">
      <alignment horizontal="left" vertical="center" wrapText="1" readingOrder="1"/>
      <protection locked="0"/>
    </xf>
    <xf numFmtId="0" fontId="2" fillId="2" borderId="4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12" applyFont="1" applyFill="1" applyBorder="1" applyAlignment="1" applyProtection="1">
      <alignment horizontal="left" vertical="center" wrapText="1"/>
    </xf>
    <xf numFmtId="164" fontId="26" fillId="0" borderId="1" xfId="5" applyNumberFormat="1" applyFont="1" applyBorder="1" applyAlignment="1">
      <alignment vertical="center" wrapText="1"/>
    </xf>
    <xf numFmtId="164" fontId="26" fillId="0" borderId="1" xfId="9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 readingOrder="1"/>
      <protection locked="0"/>
    </xf>
    <xf numFmtId="4" fontId="3" fillId="0" borderId="1" xfId="0" applyNumberFormat="1" applyFont="1" applyFill="1" applyBorder="1" applyAlignment="1">
      <alignment horizontal="center" vertical="center"/>
    </xf>
    <xf numFmtId="0" fontId="21" fillId="0" borderId="4" xfId="0" applyFont="1" applyFill="1" applyBorder="1" applyAlignment="1" applyProtection="1">
      <alignment horizontal="left" vertical="center" wrapText="1" readingOrder="1"/>
      <protection locked="0"/>
    </xf>
    <xf numFmtId="0" fontId="0" fillId="0" borderId="4" xfId="0" applyFill="1" applyBorder="1"/>
    <xf numFmtId="0" fontId="27" fillId="0" borderId="0" xfId="0" applyFont="1" applyFill="1"/>
    <xf numFmtId="4" fontId="4" fillId="0" borderId="1" xfId="0" applyNumberFormat="1" applyFont="1" applyFill="1" applyBorder="1" applyAlignment="1">
      <alignment horizontal="center" vertical="center"/>
    </xf>
    <xf numFmtId="0" fontId="28" fillId="3" borderId="1" xfId="0" applyFont="1" applyFill="1" applyBorder="1" applyAlignment="1" applyProtection="1">
      <alignment horizontal="center" vertical="center" wrapText="1" readingOrder="1"/>
      <protection locked="0"/>
    </xf>
    <xf numFmtId="0" fontId="2" fillId="2" borderId="0" xfId="0" applyFont="1" applyFill="1" applyBorder="1" applyAlignment="1" applyProtection="1">
      <alignment horizontal="center" vertical="center" wrapText="1" readingOrder="1"/>
      <protection locked="0"/>
    </xf>
    <xf numFmtId="4" fontId="0" fillId="0" borderId="0" xfId="0" applyNumberFormat="1"/>
    <xf numFmtId="0" fontId="4" fillId="0" borderId="6" xfId="0" applyFont="1" applyFill="1" applyBorder="1" applyAlignment="1">
      <alignment horizontal="center" vertical="center" wrapText="1"/>
    </xf>
    <xf numFmtId="4" fontId="7" fillId="4" borderId="8" xfId="0" applyNumberFormat="1" applyFont="1" applyFill="1" applyBorder="1" applyAlignment="1">
      <alignment horizontal="center" vertical="center"/>
    </xf>
    <xf numFmtId="4" fontId="3" fillId="2" borderId="8" xfId="0" applyNumberFormat="1" applyFont="1" applyFill="1" applyBorder="1" applyAlignment="1">
      <alignment horizontal="center" vertical="center"/>
    </xf>
    <xf numFmtId="4" fontId="3" fillId="0" borderId="8" xfId="0" applyNumberFormat="1" applyFont="1" applyBorder="1" applyAlignment="1">
      <alignment horizontal="center" vertical="center"/>
    </xf>
    <xf numFmtId="0" fontId="2" fillId="0" borderId="8" xfId="0" applyFont="1" applyFill="1" applyBorder="1" applyAlignment="1" applyProtection="1">
      <alignment horizontal="center" vertical="center" wrapText="1" readingOrder="1"/>
      <protection locked="0"/>
    </xf>
    <xf numFmtId="4" fontId="7" fillId="2" borderId="8" xfId="0" applyNumberFormat="1" applyFont="1" applyFill="1" applyBorder="1" applyAlignment="1">
      <alignment horizontal="center" vertical="center"/>
    </xf>
    <xf numFmtId="0" fontId="0" fillId="0" borderId="8" xfId="0" applyBorder="1"/>
    <xf numFmtId="4" fontId="7" fillId="4" borderId="8" xfId="0" applyNumberFormat="1" applyFont="1" applyFill="1" applyBorder="1" applyAlignment="1">
      <alignment horizontal="center" vertical="center" wrapText="1"/>
    </xf>
    <xf numFmtId="4" fontId="7" fillId="5" borderId="8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 applyProtection="1">
      <alignment horizontal="center" vertical="center" wrapText="1" readingOrder="1"/>
      <protection locked="0"/>
    </xf>
    <xf numFmtId="0" fontId="4" fillId="0" borderId="6" xfId="0" applyFont="1" applyFill="1" applyBorder="1" applyAlignment="1" applyProtection="1">
      <alignment horizontal="center" vertical="center" wrapText="1" readingOrder="1"/>
      <protection locked="0"/>
    </xf>
    <xf numFmtId="4" fontId="3" fillId="0" borderId="6" xfId="0" applyNumberFormat="1" applyFont="1" applyBorder="1" applyAlignment="1">
      <alignment horizontal="center" vertical="center"/>
    </xf>
    <xf numFmtId="0" fontId="0" fillId="0" borderId="6" xfId="0" applyBorder="1"/>
    <xf numFmtId="0" fontId="0" fillId="0" borderId="13" xfId="0" applyBorder="1"/>
    <xf numFmtId="0" fontId="5" fillId="0" borderId="12" xfId="0" applyFont="1" applyFill="1" applyBorder="1" applyAlignment="1" applyProtection="1">
      <alignment horizontal="center" vertical="center" wrapText="1" readingOrder="1"/>
      <protection locked="0"/>
    </xf>
    <xf numFmtId="0" fontId="9" fillId="0" borderId="6" xfId="0" applyFont="1" applyFill="1" applyBorder="1" applyAlignment="1" applyProtection="1">
      <alignment horizontal="left" vertical="center" wrapText="1" readingOrder="1"/>
      <protection locked="0"/>
    </xf>
    <xf numFmtId="0" fontId="3" fillId="0" borderId="6" xfId="0" applyFont="1" applyFill="1" applyBorder="1" applyAlignment="1" applyProtection="1">
      <alignment horizontal="center" vertical="center" wrapText="1" readingOrder="1"/>
      <protection locked="0"/>
    </xf>
    <xf numFmtId="4" fontId="7" fillId="3" borderId="13" xfId="0" applyNumberFormat="1" applyFont="1" applyFill="1" applyBorder="1" applyAlignment="1">
      <alignment horizontal="center" vertical="center"/>
    </xf>
    <xf numFmtId="0" fontId="10" fillId="0" borderId="12" xfId="0" applyFont="1" applyFill="1" applyBorder="1" applyAlignment="1" applyProtection="1">
      <alignment horizontal="center" vertical="center" wrapText="1" readingOrder="1"/>
      <protection locked="0"/>
    </xf>
    <xf numFmtId="0" fontId="4" fillId="0" borderId="6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4" fontId="3" fillId="0" borderId="13" xfId="0" applyNumberFormat="1" applyFont="1" applyBorder="1" applyAlignment="1">
      <alignment horizontal="center" vertical="center"/>
    </xf>
    <xf numFmtId="0" fontId="6" fillId="0" borderId="6" xfId="0" applyFont="1" applyFill="1" applyBorder="1" applyAlignment="1" applyProtection="1">
      <alignment horizontal="center" vertical="center" wrapText="1" readingOrder="1"/>
      <protection locked="0"/>
    </xf>
    <xf numFmtId="4" fontId="6" fillId="0" borderId="6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0" borderId="6" xfId="0" applyFont="1" applyFill="1" applyBorder="1" applyAlignment="1" applyProtection="1">
      <alignment horizontal="left" vertical="center" wrapText="1" readingOrder="1"/>
      <protection locked="0"/>
    </xf>
    <xf numFmtId="0" fontId="4" fillId="3" borderId="12" xfId="0" applyFont="1" applyFill="1" applyBorder="1" applyAlignment="1" applyProtection="1">
      <alignment horizontal="center" vertical="center" wrapText="1" readingOrder="1"/>
      <protection locked="0"/>
    </xf>
    <xf numFmtId="0" fontId="4" fillId="3" borderId="6" xfId="0" applyFont="1" applyFill="1" applyBorder="1" applyAlignment="1" applyProtection="1">
      <alignment horizontal="center" vertical="center" wrapText="1" readingOrder="1"/>
      <protection locked="0"/>
    </xf>
    <xf numFmtId="0" fontId="9" fillId="0" borderId="12" xfId="0" applyFont="1" applyFill="1" applyBorder="1" applyAlignment="1" applyProtection="1">
      <alignment horizontal="left" vertical="center" wrapText="1" readingOrder="1"/>
      <protection locked="0"/>
    </xf>
    <xf numFmtId="0" fontId="10" fillId="0" borderId="1" xfId="0" applyFont="1" applyFill="1" applyBorder="1" applyAlignment="1" applyProtection="1">
      <alignment horizontal="center" vertical="center" wrapText="1" readingOrder="1"/>
      <protection locked="0"/>
    </xf>
    <xf numFmtId="49" fontId="10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0" borderId="1" xfId="0" applyFont="1" applyFill="1" applyBorder="1" applyAlignment="1" applyProtection="1">
      <alignment horizontal="center" vertical="center" wrapText="1" readingOrder="1"/>
      <protection locked="0"/>
    </xf>
    <xf numFmtId="0" fontId="5" fillId="2" borderId="1" xfId="0" applyFont="1" applyFill="1" applyBorder="1" applyAlignment="1" applyProtection="1">
      <alignment horizontal="center" vertical="center" wrapText="1" readingOrder="1"/>
      <protection locked="0"/>
    </xf>
    <xf numFmtId="0" fontId="5" fillId="3" borderId="1" xfId="0" applyFont="1" applyFill="1" applyBorder="1" applyAlignment="1" applyProtection="1">
      <alignment horizontal="center" vertical="center" wrapText="1" readingOrder="1"/>
      <protection locked="0"/>
    </xf>
    <xf numFmtId="0" fontId="3" fillId="0" borderId="1" xfId="0" applyFont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 applyProtection="1">
      <alignment horizontal="center" vertical="center" wrapText="1" readingOrder="1"/>
      <protection locked="0"/>
    </xf>
    <xf numFmtId="0" fontId="29" fillId="3" borderId="1" xfId="0" applyFont="1" applyFill="1" applyBorder="1" applyAlignment="1" applyProtection="1">
      <alignment horizontal="center" vertical="center" wrapText="1" readingOrder="1"/>
      <protection locked="0"/>
    </xf>
    <xf numFmtId="4" fontId="7" fillId="3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 applyProtection="1">
      <alignment horizontal="left" vertical="center" wrapText="1" readingOrder="1"/>
      <protection locked="0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 applyProtection="1">
      <alignment vertical="center" wrapText="1" readingOrder="1"/>
      <protection locked="0"/>
    </xf>
    <xf numFmtId="0" fontId="0" fillId="0" borderId="9" xfId="0" applyBorder="1"/>
    <xf numFmtId="0" fontId="29" fillId="3" borderId="1" xfId="0" applyFont="1" applyFill="1" applyBorder="1" applyAlignment="1" applyProtection="1">
      <alignment vertical="center" wrapText="1" readingOrder="1"/>
      <protection locked="0"/>
    </xf>
    <xf numFmtId="0" fontId="29" fillId="3" borderId="6" xfId="0" applyFont="1" applyFill="1" applyBorder="1" applyAlignment="1" applyProtection="1">
      <alignment horizontal="center" vertical="center" wrapText="1" readingOrder="1"/>
      <protection locked="0"/>
    </xf>
    <xf numFmtId="0" fontId="29" fillId="3" borderId="7" xfId="0" applyFont="1" applyFill="1" applyBorder="1" applyAlignment="1" applyProtection="1">
      <alignment horizontal="center" vertical="center" wrapText="1" readingOrder="1"/>
      <protection locked="0"/>
    </xf>
    <xf numFmtId="0" fontId="29" fillId="3" borderId="5" xfId="0" applyFont="1" applyFill="1" applyBorder="1" applyAlignment="1" applyProtection="1">
      <alignment horizontal="center" vertical="center" wrapText="1" readingOrder="1"/>
      <protection locked="0"/>
    </xf>
    <xf numFmtId="164" fontId="26" fillId="0" borderId="6" xfId="9" applyNumberFormat="1" applyFont="1" applyFill="1" applyBorder="1" applyAlignment="1" applyProtection="1">
      <alignment horizontal="center" vertical="center" wrapText="1"/>
    </xf>
    <xf numFmtId="164" fontId="26" fillId="0" borderId="7" xfId="9" applyNumberFormat="1" applyFont="1" applyFill="1" applyBorder="1" applyAlignment="1" applyProtection="1">
      <alignment horizontal="center" vertical="center" wrapText="1"/>
    </xf>
    <xf numFmtId="164" fontId="26" fillId="0" borderId="5" xfId="9" applyNumberFormat="1" applyFont="1" applyFill="1" applyBorder="1" applyAlignment="1" applyProtection="1">
      <alignment horizontal="center" vertical="center" wrapText="1"/>
    </xf>
    <xf numFmtId="164" fontId="26" fillId="0" borderId="6" xfId="5" applyNumberFormat="1" applyFont="1" applyBorder="1" applyAlignment="1">
      <alignment horizontal="center" vertical="center" wrapText="1"/>
    </xf>
    <xf numFmtId="164" fontId="26" fillId="0" borderId="7" xfId="5" applyNumberFormat="1" applyFont="1" applyBorder="1" applyAlignment="1">
      <alignment horizontal="center" vertical="center" wrapText="1"/>
    </xf>
    <xf numFmtId="164" fontId="26" fillId="0" borderId="5" xfId="5" applyNumberFormat="1" applyFont="1" applyBorder="1" applyAlignment="1">
      <alignment horizontal="center" vertical="center" wrapText="1"/>
    </xf>
    <xf numFmtId="164" fontId="26" fillId="0" borderId="9" xfId="9" applyNumberFormat="1" applyFont="1" applyFill="1" applyBorder="1" applyAlignment="1" applyProtection="1">
      <alignment horizontal="center" vertical="center" wrapText="1"/>
    </xf>
    <xf numFmtId="164" fontId="26" fillId="0" borderId="10" xfId="9" applyNumberFormat="1" applyFont="1" applyFill="1" applyBorder="1" applyAlignment="1" applyProtection="1">
      <alignment horizontal="center" vertical="center" wrapText="1"/>
    </xf>
    <xf numFmtId="164" fontId="26" fillId="0" borderId="11" xfId="9" applyNumberFormat="1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 readingOrder="1"/>
      <protection locked="0"/>
    </xf>
    <xf numFmtId="0" fontId="4" fillId="0" borderId="7" xfId="0" applyFont="1" applyFill="1" applyBorder="1" applyAlignment="1" applyProtection="1">
      <alignment horizontal="center" vertical="center" wrapText="1" readingOrder="1"/>
      <protection locked="0"/>
    </xf>
    <xf numFmtId="0" fontId="4" fillId="0" borderId="5" xfId="0" applyFont="1" applyFill="1" applyBorder="1" applyAlignment="1" applyProtection="1">
      <alignment horizontal="center" vertical="center" wrapText="1" readingOrder="1"/>
      <protection locked="0"/>
    </xf>
  </cellXfs>
  <cellStyles count="13">
    <cellStyle name="Comma 2" xfId="1"/>
    <cellStyle name="Normal" xfId="0" builtinId="0"/>
    <cellStyle name="Normal 2" xfId="3"/>
    <cellStyle name="Normal 2 2" xfId="5"/>
    <cellStyle name="Normal 2 3" xfId="6"/>
    <cellStyle name="Normal 3" xfId="2"/>
    <cellStyle name="Normal 3 2" xfId="11"/>
    <cellStyle name="Normal 4" xfId="7"/>
    <cellStyle name="Normal 5" xfId="8"/>
    <cellStyle name="Normal 6" xfId="10"/>
    <cellStyle name="Normal_cxrili 2008 20.12.2007" xfId="4"/>
    <cellStyle name="Normal_cxrili 30.12.2008 BOLOOOOO" xfId="9"/>
    <cellStyle name="Normal_NANA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M397"/>
  <sheetViews>
    <sheetView tabSelected="1" view="pageBreakPreview" zoomScale="80" zoomScaleNormal="80" zoomScaleSheetLayoutView="8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113" sqref="D113"/>
    </sheetView>
  </sheetViews>
  <sheetFormatPr defaultRowHeight="15" x14ac:dyDescent="0.25"/>
  <cols>
    <col min="1" max="1" width="5.140625" customWidth="1"/>
    <col min="2" max="2" width="5.42578125" customWidth="1"/>
    <col min="3" max="3" width="16.28515625" customWidth="1"/>
    <col min="4" max="4" width="53.140625" customWidth="1"/>
    <col min="5" max="5" width="29.85546875" customWidth="1"/>
    <col min="6" max="7" width="27.85546875" customWidth="1"/>
    <col min="8" max="8" width="20.28515625" customWidth="1"/>
    <col min="9" max="9" width="38.28515625" customWidth="1"/>
    <col min="10" max="10" width="35.42578125" customWidth="1"/>
    <col min="11" max="11" width="21.85546875" hidden="1" customWidth="1"/>
    <col min="12" max="12" width="25.42578125" hidden="1" customWidth="1"/>
    <col min="13" max="13" width="10.85546875" bestFit="1" customWidth="1"/>
  </cols>
  <sheetData>
    <row r="1" spans="1:13" ht="97.5" customHeight="1" x14ac:dyDescent="0.25">
      <c r="C1" s="58" t="s">
        <v>0</v>
      </c>
      <c r="D1" s="58" t="s">
        <v>1</v>
      </c>
      <c r="E1" s="58" t="s">
        <v>2</v>
      </c>
      <c r="F1" s="107" t="s">
        <v>39</v>
      </c>
      <c r="G1" s="107" t="s">
        <v>40</v>
      </c>
      <c r="H1" s="107" t="s">
        <v>3</v>
      </c>
      <c r="I1" s="108" t="s">
        <v>48</v>
      </c>
      <c r="J1" s="108" t="s">
        <v>49</v>
      </c>
      <c r="K1" s="83" t="s">
        <v>51</v>
      </c>
      <c r="L1" s="58" t="s">
        <v>52</v>
      </c>
    </row>
    <row r="2" spans="1:13" ht="77.25" customHeight="1" x14ac:dyDescent="0.25">
      <c r="A2" s="28" t="str">
        <f>IF(OR(F2&lt;&gt;0,G2&lt;&gt;0,H2&lt;&gt;0),"a","b")</f>
        <v>a</v>
      </c>
      <c r="B2">
        <v>1</v>
      </c>
      <c r="C2" s="4"/>
      <c r="D2" s="4" t="s">
        <v>69</v>
      </c>
      <c r="E2" s="4"/>
      <c r="F2" s="15">
        <f>F3+F105+F185+F355+F387+F394+F396</f>
        <v>36747914</v>
      </c>
      <c r="G2" s="15">
        <f>G3+G105+G185+G355+G387+G394+G396</f>
        <v>35092633.609999999</v>
      </c>
      <c r="H2" s="15">
        <f>H3+H105+H185+H355+H387+H394+H396</f>
        <v>1655280.3900000001</v>
      </c>
      <c r="I2" s="15"/>
      <c r="J2" s="15"/>
      <c r="K2" s="80">
        <f>K3+K105+K185+K355+K387</f>
        <v>0</v>
      </c>
      <c r="L2" s="15">
        <f>H2-K2</f>
        <v>1655280.3900000001</v>
      </c>
      <c r="M2" s="78"/>
    </row>
    <row r="3" spans="1:13" ht="78" customHeight="1" x14ac:dyDescent="0.25">
      <c r="A3" s="28" t="str">
        <f t="shared" ref="A3:A52" si="0">IF(OR(F3&lt;&gt;0,G3&lt;&gt;0,H3&lt;&gt;0),"a","b")</f>
        <v>a</v>
      </c>
      <c r="B3">
        <v>1</v>
      </c>
      <c r="C3" s="3" t="s">
        <v>73</v>
      </c>
      <c r="D3" s="3" t="s">
        <v>74</v>
      </c>
      <c r="E3" s="3"/>
      <c r="F3" s="17">
        <f>F4+F21+F28+F45+F87+F91+F101</f>
        <v>918944</v>
      </c>
      <c r="G3" s="17">
        <f>G4+G21+G28+G45+G87+G91+G101</f>
        <v>734172.22</v>
      </c>
      <c r="H3" s="17">
        <f>H4+H21+H28+H45+H87+H91+H101</f>
        <v>184771.78</v>
      </c>
      <c r="I3" s="16"/>
      <c r="J3" s="16"/>
      <c r="K3" s="84">
        <f>K4+K21+K28+K45+K87+K91</f>
        <v>0</v>
      </c>
      <c r="L3" s="17">
        <f>L4+L21+L28+L45+L87+L91</f>
        <v>0</v>
      </c>
    </row>
    <row r="4" spans="1:13" ht="72" x14ac:dyDescent="0.25">
      <c r="A4" s="28" t="str">
        <f t="shared" si="0"/>
        <v>a</v>
      </c>
      <c r="B4">
        <v>1</v>
      </c>
      <c r="C4" s="3" t="s">
        <v>76</v>
      </c>
      <c r="D4" s="3" t="s">
        <v>75</v>
      </c>
      <c r="E4" s="3"/>
      <c r="F4" s="17">
        <f>SUM(F5:F20)</f>
        <v>163581</v>
      </c>
      <c r="G4" s="17">
        <f>SUM(G5:G20)</f>
        <v>136996</v>
      </c>
      <c r="H4" s="17">
        <f>SUM(H5:H20)</f>
        <v>26585</v>
      </c>
      <c r="I4" s="17"/>
      <c r="J4" s="17"/>
      <c r="K4" s="84">
        <f>SUM(K5:K20)</f>
        <v>0</v>
      </c>
      <c r="L4" s="17">
        <f>SUM(L5:L20)</f>
        <v>0</v>
      </c>
    </row>
    <row r="5" spans="1:13" ht="36" x14ac:dyDescent="0.25">
      <c r="A5" s="28" t="str">
        <f t="shared" si="0"/>
        <v>a</v>
      </c>
      <c r="C5" s="58"/>
      <c r="D5" s="118" t="s">
        <v>102</v>
      </c>
      <c r="E5" s="14" t="s">
        <v>4</v>
      </c>
      <c r="F5" s="18">
        <v>5500</v>
      </c>
      <c r="G5" s="18">
        <v>4940</v>
      </c>
      <c r="H5" s="18">
        <f>F5-G5</f>
        <v>560</v>
      </c>
      <c r="I5" s="135" t="s">
        <v>219</v>
      </c>
      <c r="J5" s="76"/>
      <c r="K5" s="85"/>
      <c r="L5" s="24"/>
    </row>
    <row r="6" spans="1:13" ht="36" x14ac:dyDescent="0.25">
      <c r="A6" s="28" t="str">
        <f t="shared" si="0"/>
        <v>a</v>
      </c>
      <c r="C6" s="58"/>
      <c r="D6" s="118" t="s">
        <v>103</v>
      </c>
      <c r="E6" s="14" t="s">
        <v>4</v>
      </c>
      <c r="F6" s="18">
        <v>10850</v>
      </c>
      <c r="G6" s="18">
        <v>10660</v>
      </c>
      <c r="H6" s="18">
        <f t="shared" ref="H6:H11" si="1">F6-G6</f>
        <v>190</v>
      </c>
      <c r="I6" s="136"/>
      <c r="J6" s="76"/>
      <c r="K6" s="85"/>
      <c r="L6" s="24"/>
    </row>
    <row r="7" spans="1:13" ht="36" x14ac:dyDescent="0.25">
      <c r="A7" s="28" t="str">
        <f t="shared" si="0"/>
        <v>a</v>
      </c>
      <c r="C7" s="58"/>
      <c r="D7" s="50" t="s">
        <v>103</v>
      </c>
      <c r="E7" s="1" t="s">
        <v>4</v>
      </c>
      <c r="F7" s="18">
        <v>2062</v>
      </c>
      <c r="G7" s="18">
        <v>2020</v>
      </c>
      <c r="H7" s="18">
        <f t="shared" si="1"/>
        <v>42</v>
      </c>
      <c r="I7" s="136"/>
      <c r="J7" s="76"/>
      <c r="K7" s="85"/>
      <c r="L7" s="24"/>
    </row>
    <row r="8" spans="1:13" ht="36" x14ac:dyDescent="0.25">
      <c r="A8" s="28" t="str">
        <f t="shared" si="0"/>
        <v>a</v>
      </c>
      <c r="C8" s="58"/>
      <c r="D8" s="50" t="s">
        <v>103</v>
      </c>
      <c r="E8" s="5" t="s">
        <v>4</v>
      </c>
      <c r="F8" s="18">
        <v>10969</v>
      </c>
      <c r="G8" s="18">
        <v>8730</v>
      </c>
      <c r="H8" s="18">
        <f t="shared" si="1"/>
        <v>2239</v>
      </c>
      <c r="I8" s="136"/>
      <c r="J8" s="76"/>
      <c r="K8" s="85"/>
      <c r="L8" s="24"/>
    </row>
    <row r="9" spans="1:13" ht="36" x14ac:dyDescent="0.25">
      <c r="A9" s="28" t="str">
        <f t="shared" si="0"/>
        <v>a</v>
      </c>
      <c r="C9" s="58"/>
      <c r="D9" s="50" t="s">
        <v>104</v>
      </c>
      <c r="E9" s="5" t="s">
        <v>4</v>
      </c>
      <c r="F9" s="18">
        <v>24000</v>
      </c>
      <c r="G9" s="18">
        <v>17880</v>
      </c>
      <c r="H9" s="18">
        <f t="shared" si="1"/>
        <v>6120</v>
      </c>
      <c r="I9" s="136"/>
      <c r="J9" s="76"/>
      <c r="K9" s="85"/>
      <c r="L9" s="24"/>
    </row>
    <row r="10" spans="1:13" ht="36" x14ac:dyDescent="0.25">
      <c r="A10" s="28" t="str">
        <f t="shared" si="0"/>
        <v>a</v>
      </c>
      <c r="C10" s="58"/>
      <c r="D10" s="50" t="s">
        <v>105</v>
      </c>
      <c r="E10" s="5" t="s">
        <v>4</v>
      </c>
      <c r="F10" s="18">
        <v>19050</v>
      </c>
      <c r="G10" s="18">
        <v>18800</v>
      </c>
      <c r="H10" s="18">
        <f t="shared" si="1"/>
        <v>250</v>
      </c>
      <c r="I10" s="136"/>
      <c r="J10" s="76"/>
      <c r="K10" s="85"/>
      <c r="L10" s="24"/>
    </row>
    <row r="11" spans="1:13" ht="36" x14ac:dyDescent="0.25">
      <c r="A11" s="28" t="str">
        <f t="shared" si="0"/>
        <v>a</v>
      </c>
      <c r="C11" s="58"/>
      <c r="D11" s="50" t="s">
        <v>106</v>
      </c>
      <c r="E11" s="5" t="s">
        <v>4</v>
      </c>
      <c r="F11" s="18">
        <v>13450</v>
      </c>
      <c r="G11" s="18">
        <v>10218</v>
      </c>
      <c r="H11" s="18">
        <f t="shared" si="1"/>
        <v>3232</v>
      </c>
      <c r="I11" s="136"/>
      <c r="J11" s="76"/>
      <c r="K11" s="85"/>
      <c r="L11" s="24"/>
    </row>
    <row r="12" spans="1:13" ht="36" x14ac:dyDescent="0.25">
      <c r="A12" s="28" t="str">
        <f t="shared" si="0"/>
        <v>a</v>
      </c>
      <c r="C12" s="58"/>
      <c r="D12" s="118" t="s">
        <v>107</v>
      </c>
      <c r="E12" s="5" t="s">
        <v>4</v>
      </c>
      <c r="F12" s="18">
        <v>40000</v>
      </c>
      <c r="G12" s="18">
        <v>29800</v>
      </c>
      <c r="H12" s="18">
        <f t="shared" ref="H12:H44" si="2">F12-G12</f>
        <v>10200</v>
      </c>
      <c r="I12" s="136"/>
      <c r="J12" s="76"/>
      <c r="K12" s="85"/>
      <c r="L12" s="24"/>
    </row>
    <row r="13" spans="1:13" ht="36" x14ac:dyDescent="0.25">
      <c r="A13" s="28" t="str">
        <f t="shared" si="0"/>
        <v>a</v>
      </c>
      <c r="C13" s="58"/>
      <c r="D13" s="118" t="s">
        <v>108</v>
      </c>
      <c r="E13" s="5" t="s">
        <v>4</v>
      </c>
      <c r="F13" s="18">
        <v>7600</v>
      </c>
      <c r="G13" s="18">
        <v>6320</v>
      </c>
      <c r="H13" s="18">
        <f t="shared" si="2"/>
        <v>1280</v>
      </c>
      <c r="I13" s="136"/>
      <c r="J13" s="76"/>
      <c r="K13" s="85"/>
      <c r="L13" s="24"/>
    </row>
    <row r="14" spans="1:13" ht="54" x14ac:dyDescent="0.25">
      <c r="A14" s="28" t="str">
        <f t="shared" si="0"/>
        <v>a</v>
      </c>
      <c r="C14" s="58"/>
      <c r="D14" s="118" t="s">
        <v>109</v>
      </c>
      <c r="E14" s="5" t="s">
        <v>4</v>
      </c>
      <c r="F14" s="18">
        <v>18500</v>
      </c>
      <c r="G14" s="18">
        <v>17400</v>
      </c>
      <c r="H14" s="18">
        <f t="shared" si="2"/>
        <v>1100</v>
      </c>
      <c r="I14" s="136"/>
      <c r="J14" s="76"/>
      <c r="K14" s="85"/>
      <c r="L14" s="24"/>
    </row>
    <row r="15" spans="1:13" ht="36" x14ac:dyDescent="0.25">
      <c r="A15" s="28" t="str">
        <f t="shared" si="0"/>
        <v>a</v>
      </c>
      <c r="C15" s="41"/>
      <c r="D15" s="118" t="s">
        <v>110</v>
      </c>
      <c r="E15" s="5" t="s">
        <v>4</v>
      </c>
      <c r="F15" s="18">
        <v>2200</v>
      </c>
      <c r="G15" s="18">
        <v>1930</v>
      </c>
      <c r="H15" s="18">
        <f t="shared" si="2"/>
        <v>270</v>
      </c>
      <c r="I15" s="136"/>
      <c r="J15" s="76"/>
      <c r="K15" s="24"/>
      <c r="L15" s="24"/>
    </row>
    <row r="16" spans="1:13" ht="36" x14ac:dyDescent="0.25">
      <c r="A16" s="28" t="str">
        <f t="shared" si="0"/>
        <v>a</v>
      </c>
      <c r="C16" s="41"/>
      <c r="D16" s="118" t="s">
        <v>111</v>
      </c>
      <c r="E16" s="5" t="s">
        <v>4</v>
      </c>
      <c r="F16" s="18">
        <v>8455</v>
      </c>
      <c r="G16" s="18">
        <v>7400</v>
      </c>
      <c r="H16" s="18">
        <f t="shared" si="2"/>
        <v>1055</v>
      </c>
      <c r="I16" s="136"/>
      <c r="J16" s="76"/>
      <c r="K16" s="24"/>
      <c r="L16" s="24"/>
    </row>
    <row r="17" spans="1:12" ht="37.5" customHeight="1" x14ac:dyDescent="0.25">
      <c r="A17" s="28" t="str">
        <f t="shared" si="0"/>
        <v>a</v>
      </c>
      <c r="C17" s="41"/>
      <c r="D17" s="118" t="s">
        <v>112</v>
      </c>
      <c r="E17" s="5" t="s">
        <v>7</v>
      </c>
      <c r="F17" s="18">
        <v>945</v>
      </c>
      <c r="G17" s="18">
        <v>898</v>
      </c>
      <c r="H17" s="18">
        <f t="shared" si="2"/>
        <v>47</v>
      </c>
      <c r="I17" s="137"/>
      <c r="J17" s="61"/>
      <c r="K17" s="24"/>
      <c r="L17" s="24"/>
    </row>
    <row r="18" spans="1:12" ht="18" hidden="1" x14ac:dyDescent="0.25">
      <c r="A18" s="28" t="str">
        <f t="shared" si="0"/>
        <v>b</v>
      </c>
      <c r="C18" s="41"/>
      <c r="D18" s="50"/>
      <c r="E18" s="5"/>
      <c r="F18" s="18"/>
      <c r="G18" s="18"/>
      <c r="H18" s="18">
        <f t="shared" si="2"/>
        <v>0</v>
      </c>
      <c r="I18" s="24"/>
      <c r="J18" s="61"/>
      <c r="K18" s="24"/>
      <c r="L18" s="24"/>
    </row>
    <row r="19" spans="1:12" ht="18" hidden="1" x14ac:dyDescent="0.25">
      <c r="A19" s="28" t="str">
        <f t="shared" si="0"/>
        <v>b</v>
      </c>
      <c r="C19" s="41"/>
      <c r="D19" s="50"/>
      <c r="E19" s="5"/>
      <c r="F19" s="18"/>
      <c r="G19" s="18"/>
      <c r="H19" s="18">
        <f t="shared" si="2"/>
        <v>0</v>
      </c>
      <c r="I19" s="24"/>
      <c r="J19" s="61"/>
      <c r="K19" s="24"/>
      <c r="L19" s="24"/>
    </row>
    <row r="20" spans="1:12" ht="18" hidden="1" x14ac:dyDescent="0.25">
      <c r="A20" s="28" t="str">
        <f t="shared" si="0"/>
        <v>b</v>
      </c>
      <c r="C20" s="41"/>
      <c r="D20" s="50"/>
      <c r="E20" s="5"/>
      <c r="F20" s="18"/>
      <c r="G20" s="18"/>
      <c r="H20" s="18">
        <f t="shared" si="2"/>
        <v>0</v>
      </c>
      <c r="I20" s="24"/>
      <c r="J20" s="61"/>
      <c r="K20" s="24"/>
      <c r="L20" s="24"/>
    </row>
    <row r="21" spans="1:12" ht="36" x14ac:dyDescent="0.25">
      <c r="A21" s="28" t="str">
        <f t="shared" si="0"/>
        <v>a</v>
      </c>
      <c r="B21">
        <v>1</v>
      </c>
      <c r="C21" s="3" t="s">
        <v>129</v>
      </c>
      <c r="D21" s="3" t="s">
        <v>63</v>
      </c>
      <c r="E21" s="3"/>
      <c r="F21" s="19">
        <f t="shared" ref="F21:G21" si="3">SUM(F22:F27)</f>
        <v>5664</v>
      </c>
      <c r="G21" s="19">
        <f t="shared" si="3"/>
        <v>4368</v>
      </c>
      <c r="H21" s="19">
        <f>SUM(H22:H27)</f>
        <v>1296</v>
      </c>
      <c r="I21" s="17"/>
      <c r="J21" s="17"/>
      <c r="K21" s="85"/>
      <c r="L21" s="24"/>
    </row>
    <row r="22" spans="1:12" ht="36" x14ac:dyDescent="0.25">
      <c r="A22" s="28" t="str">
        <f t="shared" si="0"/>
        <v>a</v>
      </c>
      <c r="C22" s="58"/>
      <c r="D22" s="50" t="s">
        <v>113</v>
      </c>
      <c r="E22" s="5" t="s">
        <v>4</v>
      </c>
      <c r="F22" s="18">
        <v>5664</v>
      </c>
      <c r="G22" s="18">
        <v>4368</v>
      </c>
      <c r="H22" s="18">
        <f t="shared" si="2"/>
        <v>1296</v>
      </c>
      <c r="I22" s="63" t="s">
        <v>219</v>
      </c>
      <c r="J22" s="76"/>
      <c r="K22" s="85"/>
      <c r="L22" s="24"/>
    </row>
    <row r="23" spans="1:12" ht="18" hidden="1" x14ac:dyDescent="0.25">
      <c r="A23" s="28" t="str">
        <f t="shared" si="0"/>
        <v>b</v>
      </c>
      <c r="C23" s="41"/>
      <c r="D23" s="5"/>
      <c r="E23" s="5"/>
      <c r="F23" s="18"/>
      <c r="G23" s="18"/>
      <c r="H23" s="18">
        <f t="shared" si="2"/>
        <v>0</v>
      </c>
      <c r="I23" s="24"/>
      <c r="J23" s="61"/>
      <c r="K23" s="24"/>
      <c r="L23" s="24"/>
    </row>
    <row r="24" spans="1:12" ht="18" hidden="1" x14ac:dyDescent="0.25">
      <c r="A24" s="28" t="str">
        <f t="shared" si="0"/>
        <v>b</v>
      </c>
      <c r="C24" s="41"/>
      <c r="D24" s="5"/>
      <c r="E24" s="5"/>
      <c r="F24" s="18"/>
      <c r="G24" s="18"/>
      <c r="H24" s="18">
        <f t="shared" si="2"/>
        <v>0</v>
      </c>
      <c r="I24" s="24"/>
      <c r="J24" s="61"/>
      <c r="K24" s="24"/>
      <c r="L24" s="24"/>
    </row>
    <row r="25" spans="1:12" ht="18" hidden="1" x14ac:dyDescent="0.25">
      <c r="A25" s="28" t="str">
        <f t="shared" si="0"/>
        <v>b</v>
      </c>
      <c r="C25" s="41"/>
      <c r="D25" s="5"/>
      <c r="E25" s="5"/>
      <c r="F25" s="18"/>
      <c r="G25" s="18"/>
      <c r="H25" s="18">
        <f t="shared" si="2"/>
        <v>0</v>
      </c>
      <c r="I25" s="24"/>
      <c r="J25" s="61"/>
      <c r="K25" s="24"/>
      <c r="L25" s="24"/>
    </row>
    <row r="26" spans="1:12" ht="18" hidden="1" x14ac:dyDescent="0.25">
      <c r="A26" s="28" t="str">
        <f t="shared" si="0"/>
        <v>b</v>
      </c>
      <c r="C26" s="41"/>
      <c r="D26" s="5"/>
      <c r="E26" s="5"/>
      <c r="F26" s="18"/>
      <c r="G26" s="18"/>
      <c r="H26" s="18">
        <f t="shared" si="2"/>
        <v>0</v>
      </c>
      <c r="I26" s="24"/>
      <c r="J26" s="61"/>
      <c r="K26" s="24"/>
      <c r="L26" s="24"/>
    </row>
    <row r="27" spans="1:12" ht="18" hidden="1" x14ac:dyDescent="0.25">
      <c r="A27" s="28" t="str">
        <f t="shared" si="0"/>
        <v>b</v>
      </c>
      <c r="C27" s="88"/>
      <c r="D27" s="89"/>
      <c r="E27" s="89"/>
      <c r="F27" s="90"/>
      <c r="G27" s="90"/>
      <c r="H27" s="18">
        <f t="shared" si="2"/>
        <v>0</v>
      </c>
      <c r="I27" s="91"/>
      <c r="J27" s="92"/>
      <c r="K27" s="24"/>
      <c r="L27" s="24"/>
    </row>
    <row r="28" spans="1:12" ht="62.25" customHeight="1" x14ac:dyDescent="0.25">
      <c r="A28" s="28" t="str">
        <f t="shared" si="0"/>
        <v>a</v>
      </c>
      <c r="B28">
        <v>1</v>
      </c>
      <c r="C28" s="4" t="s">
        <v>77</v>
      </c>
      <c r="D28" s="4" t="s">
        <v>5</v>
      </c>
      <c r="E28" s="4"/>
      <c r="F28" s="15">
        <f t="shared" ref="F28:G28" si="4">SUM(F29:F44)</f>
        <v>305690</v>
      </c>
      <c r="G28" s="15">
        <f t="shared" si="4"/>
        <v>249539</v>
      </c>
      <c r="H28" s="15">
        <f>SUM(H29:H44)</f>
        <v>56151</v>
      </c>
      <c r="I28" s="15"/>
      <c r="J28" s="15"/>
      <c r="K28" s="80">
        <f t="shared" ref="K28:L28" si="5">SUM(K29:K44)</f>
        <v>0</v>
      </c>
      <c r="L28" s="15">
        <f t="shared" si="5"/>
        <v>0</v>
      </c>
    </row>
    <row r="29" spans="1:12" ht="36" x14ac:dyDescent="0.25">
      <c r="A29" s="28" t="str">
        <f t="shared" si="0"/>
        <v>a</v>
      </c>
      <c r="C29" s="109"/>
      <c r="D29" s="51" t="s">
        <v>116</v>
      </c>
      <c r="E29" s="5" t="s">
        <v>4</v>
      </c>
      <c r="F29" s="18">
        <v>135000</v>
      </c>
      <c r="G29" s="18">
        <v>108001</v>
      </c>
      <c r="H29" s="18">
        <f t="shared" si="2"/>
        <v>26999</v>
      </c>
      <c r="I29" s="135" t="s">
        <v>219</v>
      </c>
      <c r="J29" s="76"/>
      <c r="K29" s="85"/>
      <c r="L29" s="24"/>
    </row>
    <row r="30" spans="1:12" ht="54" x14ac:dyDescent="0.25">
      <c r="A30" s="28" t="str">
        <f t="shared" si="0"/>
        <v>a</v>
      </c>
      <c r="C30" s="109"/>
      <c r="D30" s="51" t="s">
        <v>117</v>
      </c>
      <c r="E30" s="5" t="s">
        <v>4</v>
      </c>
      <c r="F30" s="18">
        <v>53000</v>
      </c>
      <c r="G30" s="18">
        <v>51400</v>
      </c>
      <c r="H30" s="18">
        <f t="shared" si="2"/>
        <v>1600</v>
      </c>
      <c r="I30" s="136"/>
      <c r="J30" s="76"/>
      <c r="K30" s="85"/>
      <c r="L30" s="24"/>
    </row>
    <row r="31" spans="1:12" ht="54" x14ac:dyDescent="0.25">
      <c r="A31" s="28" t="str">
        <f t="shared" si="0"/>
        <v>a</v>
      </c>
      <c r="C31" s="109"/>
      <c r="D31" s="51" t="s">
        <v>118</v>
      </c>
      <c r="E31" s="5" t="s">
        <v>4</v>
      </c>
      <c r="F31" s="18">
        <v>15020</v>
      </c>
      <c r="G31" s="18">
        <v>13836</v>
      </c>
      <c r="H31" s="18">
        <f t="shared" si="2"/>
        <v>1184</v>
      </c>
      <c r="I31" s="136"/>
      <c r="J31" s="76"/>
      <c r="K31" s="85"/>
      <c r="L31" s="24"/>
    </row>
    <row r="32" spans="1:12" ht="36" x14ac:dyDescent="0.25">
      <c r="A32" s="28" t="str">
        <f t="shared" si="0"/>
        <v>a</v>
      </c>
      <c r="C32" s="109"/>
      <c r="D32" s="51" t="s">
        <v>119</v>
      </c>
      <c r="E32" s="5" t="s">
        <v>4</v>
      </c>
      <c r="F32" s="18">
        <v>9860</v>
      </c>
      <c r="G32" s="18">
        <v>6920</v>
      </c>
      <c r="H32" s="18">
        <f t="shared" si="2"/>
        <v>2940</v>
      </c>
      <c r="I32" s="136"/>
      <c r="J32" s="76"/>
      <c r="K32" s="85"/>
      <c r="L32" s="24"/>
    </row>
    <row r="33" spans="1:12" ht="54" x14ac:dyDescent="0.25">
      <c r="A33" s="28" t="str">
        <f t="shared" si="0"/>
        <v>a</v>
      </c>
      <c r="C33" s="109"/>
      <c r="D33" s="51" t="s">
        <v>120</v>
      </c>
      <c r="E33" s="5" t="s">
        <v>4</v>
      </c>
      <c r="F33" s="18">
        <v>5000</v>
      </c>
      <c r="G33" s="18">
        <v>4920</v>
      </c>
      <c r="H33" s="18">
        <f t="shared" si="2"/>
        <v>80</v>
      </c>
      <c r="I33" s="136"/>
      <c r="J33" s="76"/>
      <c r="K33" s="85"/>
      <c r="L33" s="24"/>
    </row>
    <row r="34" spans="1:12" ht="36" x14ac:dyDescent="0.25">
      <c r="A34" s="28" t="str">
        <f t="shared" si="0"/>
        <v>a</v>
      </c>
      <c r="C34" s="42"/>
      <c r="D34" s="51" t="s">
        <v>121</v>
      </c>
      <c r="E34" s="5" t="s">
        <v>4</v>
      </c>
      <c r="F34" s="18">
        <v>6960</v>
      </c>
      <c r="G34" s="18">
        <v>1935</v>
      </c>
      <c r="H34" s="18">
        <f t="shared" si="2"/>
        <v>5025</v>
      </c>
      <c r="I34" s="136"/>
      <c r="J34" s="76"/>
      <c r="K34" s="24"/>
      <c r="L34" s="24"/>
    </row>
    <row r="35" spans="1:12" ht="36" x14ac:dyDescent="0.25">
      <c r="A35" s="28" t="str">
        <f t="shared" si="0"/>
        <v>a</v>
      </c>
      <c r="C35" s="42"/>
      <c r="D35" s="51" t="s">
        <v>122</v>
      </c>
      <c r="E35" s="5" t="s">
        <v>4</v>
      </c>
      <c r="F35" s="18">
        <v>6750</v>
      </c>
      <c r="G35" s="18">
        <v>6075</v>
      </c>
      <c r="H35" s="18">
        <f t="shared" si="2"/>
        <v>675</v>
      </c>
      <c r="I35" s="136"/>
      <c r="J35" s="62"/>
      <c r="K35" s="24"/>
      <c r="L35" s="24"/>
    </row>
    <row r="36" spans="1:12" ht="54" x14ac:dyDescent="0.25">
      <c r="A36" s="28" t="str">
        <f t="shared" si="0"/>
        <v>a</v>
      </c>
      <c r="C36" s="42"/>
      <c r="D36" s="51" t="s">
        <v>123</v>
      </c>
      <c r="E36" s="5" t="s">
        <v>4</v>
      </c>
      <c r="F36" s="18">
        <v>5848</v>
      </c>
      <c r="G36" s="18">
        <v>3910</v>
      </c>
      <c r="H36" s="18">
        <f t="shared" si="2"/>
        <v>1938</v>
      </c>
      <c r="I36" s="136"/>
      <c r="J36" s="62"/>
      <c r="K36" s="24"/>
      <c r="L36" s="24"/>
    </row>
    <row r="37" spans="1:12" ht="36" x14ac:dyDescent="0.25">
      <c r="A37" s="28" t="str">
        <f t="shared" si="0"/>
        <v>a</v>
      </c>
      <c r="C37" s="42"/>
      <c r="D37" s="51" t="s">
        <v>124</v>
      </c>
      <c r="E37" s="5" t="s">
        <v>4</v>
      </c>
      <c r="F37" s="18">
        <v>4312</v>
      </c>
      <c r="G37" s="18">
        <v>3781</v>
      </c>
      <c r="H37" s="18">
        <f t="shared" si="2"/>
        <v>531</v>
      </c>
      <c r="I37" s="136"/>
      <c r="J37" s="62"/>
      <c r="K37" s="24"/>
      <c r="L37" s="24"/>
    </row>
    <row r="38" spans="1:12" ht="36" x14ac:dyDescent="0.25">
      <c r="A38" s="28" t="str">
        <f t="shared" si="0"/>
        <v>a</v>
      </c>
      <c r="C38" s="42"/>
      <c r="D38" s="51" t="s">
        <v>125</v>
      </c>
      <c r="E38" s="5" t="s">
        <v>4</v>
      </c>
      <c r="F38" s="18">
        <v>15012</v>
      </c>
      <c r="G38" s="18">
        <v>14404</v>
      </c>
      <c r="H38" s="18">
        <f t="shared" si="2"/>
        <v>608</v>
      </c>
      <c r="I38" s="136"/>
      <c r="J38" s="62"/>
      <c r="K38" s="24"/>
      <c r="L38" s="24"/>
    </row>
    <row r="39" spans="1:12" ht="36" x14ac:dyDescent="0.25">
      <c r="A39" s="28" t="str">
        <f t="shared" si="0"/>
        <v>a</v>
      </c>
      <c r="C39" s="42"/>
      <c r="D39" s="51" t="s">
        <v>127</v>
      </c>
      <c r="E39" s="5" t="s">
        <v>4</v>
      </c>
      <c r="F39" s="18">
        <v>44808</v>
      </c>
      <c r="G39" s="18">
        <v>31477</v>
      </c>
      <c r="H39" s="18">
        <f t="shared" si="2"/>
        <v>13331</v>
      </c>
      <c r="I39" s="136"/>
      <c r="J39" s="62"/>
      <c r="K39" s="24"/>
      <c r="L39" s="24"/>
    </row>
    <row r="40" spans="1:12" ht="36" x14ac:dyDescent="0.25">
      <c r="A40" s="28" t="str">
        <f t="shared" si="0"/>
        <v>a</v>
      </c>
      <c r="C40" s="42"/>
      <c r="D40" s="51" t="s">
        <v>126</v>
      </c>
      <c r="E40" s="5" t="s">
        <v>4</v>
      </c>
      <c r="F40" s="18">
        <v>4120</v>
      </c>
      <c r="G40" s="18">
        <v>2880</v>
      </c>
      <c r="H40" s="18">
        <f t="shared" si="2"/>
        <v>1240</v>
      </c>
      <c r="I40" s="137"/>
      <c r="J40" s="62"/>
      <c r="K40" s="24"/>
      <c r="L40" s="24"/>
    </row>
    <row r="41" spans="1:12" ht="18" hidden="1" x14ac:dyDescent="0.25">
      <c r="A41" s="28" t="str">
        <f t="shared" si="0"/>
        <v>b</v>
      </c>
      <c r="C41" s="42"/>
      <c r="D41" s="6"/>
      <c r="E41" s="5"/>
      <c r="F41" s="18"/>
      <c r="G41" s="18"/>
      <c r="H41" s="18">
        <f t="shared" si="2"/>
        <v>0</v>
      </c>
      <c r="I41" s="24"/>
      <c r="J41" s="62"/>
      <c r="K41" s="24"/>
      <c r="L41" s="24"/>
    </row>
    <row r="42" spans="1:12" ht="18" hidden="1" x14ac:dyDescent="0.25">
      <c r="A42" s="28" t="str">
        <f t="shared" si="0"/>
        <v>b</v>
      </c>
      <c r="C42" s="42"/>
      <c r="D42" s="7"/>
      <c r="E42" s="8"/>
      <c r="F42" s="18"/>
      <c r="G42" s="18"/>
      <c r="H42" s="18">
        <f t="shared" si="2"/>
        <v>0</v>
      </c>
      <c r="I42" s="24"/>
      <c r="J42" s="62"/>
      <c r="K42" s="24"/>
      <c r="L42" s="24"/>
    </row>
    <row r="43" spans="1:12" ht="18" hidden="1" x14ac:dyDescent="0.25">
      <c r="A43" s="28" t="str">
        <f t="shared" si="0"/>
        <v>b</v>
      </c>
      <c r="C43" s="42"/>
      <c r="D43" s="7"/>
      <c r="E43" s="8"/>
      <c r="F43" s="18"/>
      <c r="G43" s="18"/>
      <c r="H43" s="18">
        <f t="shared" si="2"/>
        <v>0</v>
      </c>
      <c r="I43" s="24"/>
      <c r="J43" s="62"/>
      <c r="K43" s="24"/>
      <c r="L43" s="24"/>
    </row>
    <row r="44" spans="1:12" ht="18" hidden="1" x14ac:dyDescent="0.25">
      <c r="A44" s="28" t="str">
        <f t="shared" si="0"/>
        <v>b</v>
      </c>
      <c r="C44" s="93"/>
      <c r="D44" s="94"/>
      <c r="E44" s="95"/>
      <c r="F44" s="90"/>
      <c r="G44" s="90"/>
      <c r="H44" s="90">
        <f t="shared" si="2"/>
        <v>0</v>
      </c>
      <c r="I44" s="91"/>
      <c r="J44" s="96"/>
      <c r="K44" s="24"/>
      <c r="L44" s="24"/>
    </row>
    <row r="45" spans="1:12" ht="45.75" customHeight="1" x14ac:dyDescent="0.25">
      <c r="A45" s="28" t="str">
        <f t="shared" si="0"/>
        <v>a</v>
      </c>
      <c r="B45">
        <v>1</v>
      </c>
      <c r="C45" s="4" t="s">
        <v>78</v>
      </c>
      <c r="D45" s="4" t="s">
        <v>21</v>
      </c>
      <c r="E45" s="9"/>
      <c r="F45" s="15">
        <f t="shared" ref="F45:G45" si="6">F46</f>
        <v>415359</v>
      </c>
      <c r="G45" s="15">
        <f t="shared" si="6"/>
        <v>318164.21999999997</v>
      </c>
      <c r="H45" s="15">
        <f>H46</f>
        <v>97194.78</v>
      </c>
      <c r="I45" s="15"/>
      <c r="J45" s="15"/>
      <c r="K45" s="80">
        <f t="shared" ref="K45:L45" si="7">K46</f>
        <v>0</v>
      </c>
      <c r="L45" s="15">
        <f t="shared" si="7"/>
        <v>0</v>
      </c>
    </row>
    <row r="46" spans="1:12" ht="45.75" customHeight="1" x14ac:dyDescent="0.25">
      <c r="A46" s="28" t="str">
        <f t="shared" si="0"/>
        <v>a</v>
      </c>
      <c r="B46">
        <v>1</v>
      </c>
      <c r="C46" s="3" t="s">
        <v>79</v>
      </c>
      <c r="D46" s="3" t="s">
        <v>6</v>
      </c>
      <c r="E46" s="3"/>
      <c r="F46" s="17">
        <f t="shared" ref="F46:G46" si="8">SUM(F47:F86)</f>
        <v>415359</v>
      </c>
      <c r="G46" s="17">
        <f t="shared" si="8"/>
        <v>318164.21999999997</v>
      </c>
      <c r="H46" s="17">
        <f>SUM(H47:H86)</f>
        <v>97194.78</v>
      </c>
      <c r="I46" s="17"/>
      <c r="J46" s="17"/>
      <c r="K46" s="84">
        <f t="shared" ref="K46:L46" si="9">SUM(K47:K86)</f>
        <v>0</v>
      </c>
      <c r="L46" s="17">
        <f t="shared" si="9"/>
        <v>0</v>
      </c>
    </row>
    <row r="47" spans="1:12" ht="36" customHeight="1" x14ac:dyDescent="0.25">
      <c r="A47" s="28" t="str">
        <f t="shared" si="0"/>
        <v>a</v>
      </c>
      <c r="C47" s="109"/>
      <c r="D47" s="51" t="s">
        <v>163</v>
      </c>
      <c r="E47" s="5" t="s">
        <v>4</v>
      </c>
      <c r="F47" s="18">
        <v>1322</v>
      </c>
      <c r="G47" s="18">
        <v>1200</v>
      </c>
      <c r="H47" s="18">
        <f t="shared" ref="H47:H88" si="10">F47-G47</f>
        <v>122</v>
      </c>
      <c r="I47" s="138" t="s">
        <v>219</v>
      </c>
      <c r="J47" s="76"/>
      <c r="K47" s="85"/>
      <c r="L47" s="24"/>
    </row>
    <row r="48" spans="1:12" ht="36" customHeight="1" x14ac:dyDescent="0.25">
      <c r="A48" s="28" t="str">
        <f t="shared" si="0"/>
        <v>a</v>
      </c>
      <c r="C48" s="109"/>
      <c r="D48" s="50" t="s">
        <v>162</v>
      </c>
      <c r="E48" s="5" t="s">
        <v>4</v>
      </c>
      <c r="F48" s="18">
        <v>124800</v>
      </c>
      <c r="G48" s="18">
        <v>77340</v>
      </c>
      <c r="H48" s="18">
        <f t="shared" si="10"/>
        <v>47460</v>
      </c>
      <c r="I48" s="139"/>
      <c r="J48" s="76"/>
      <c r="K48" s="85"/>
      <c r="L48" s="24"/>
    </row>
    <row r="49" spans="1:12" ht="36" customHeight="1" x14ac:dyDescent="0.25">
      <c r="A49" s="28" t="str">
        <f t="shared" si="0"/>
        <v>a</v>
      </c>
      <c r="C49" s="109"/>
      <c r="D49" s="50" t="s">
        <v>164</v>
      </c>
      <c r="E49" s="5" t="s">
        <v>4</v>
      </c>
      <c r="F49" s="18">
        <v>16841</v>
      </c>
      <c r="G49" s="18">
        <v>16704</v>
      </c>
      <c r="H49" s="18">
        <f t="shared" si="10"/>
        <v>137</v>
      </c>
      <c r="I49" s="139"/>
      <c r="J49" s="76"/>
      <c r="K49" s="85"/>
      <c r="L49" s="24"/>
    </row>
    <row r="50" spans="1:12" ht="36" customHeight="1" x14ac:dyDescent="0.25">
      <c r="A50" s="28" t="str">
        <f t="shared" si="0"/>
        <v>a</v>
      </c>
      <c r="C50" s="109"/>
      <c r="D50" s="51" t="s">
        <v>165</v>
      </c>
      <c r="E50" s="5" t="s">
        <v>4</v>
      </c>
      <c r="F50" s="18">
        <v>35093</v>
      </c>
      <c r="G50" s="18">
        <v>34376.94</v>
      </c>
      <c r="H50" s="18">
        <f t="shared" si="10"/>
        <v>716.05999999999767</v>
      </c>
      <c r="I50" s="139"/>
      <c r="J50" s="76"/>
      <c r="K50" s="85"/>
      <c r="L50" s="24"/>
    </row>
    <row r="51" spans="1:12" ht="42" customHeight="1" x14ac:dyDescent="0.25">
      <c r="A51" s="28" t="str">
        <f t="shared" si="0"/>
        <v>a</v>
      </c>
      <c r="C51" s="42"/>
      <c r="D51" s="51" t="s">
        <v>166</v>
      </c>
      <c r="E51" s="5" t="s">
        <v>4</v>
      </c>
      <c r="F51" s="18">
        <v>33848</v>
      </c>
      <c r="G51" s="18">
        <v>25778.28</v>
      </c>
      <c r="H51" s="18">
        <f t="shared" si="10"/>
        <v>8069.7200000000012</v>
      </c>
      <c r="I51" s="139"/>
      <c r="J51" s="63"/>
      <c r="K51" s="24"/>
      <c r="L51" s="24"/>
    </row>
    <row r="52" spans="1:12" ht="40.5" customHeight="1" x14ac:dyDescent="0.25">
      <c r="A52" s="28" t="str">
        <f t="shared" si="0"/>
        <v>a</v>
      </c>
      <c r="C52" s="42"/>
      <c r="D52" s="51" t="s">
        <v>167</v>
      </c>
      <c r="E52" s="5" t="s">
        <v>4</v>
      </c>
      <c r="F52" s="18">
        <v>203455</v>
      </c>
      <c r="G52" s="18">
        <v>162765</v>
      </c>
      <c r="H52" s="18">
        <f t="shared" si="10"/>
        <v>40690</v>
      </c>
      <c r="I52" s="140"/>
      <c r="J52" s="63"/>
      <c r="K52" s="24"/>
      <c r="L52" s="24"/>
    </row>
    <row r="53" spans="1:12" ht="65.25" hidden="1" customHeight="1" x14ac:dyDescent="0.25">
      <c r="A53" s="28" t="str">
        <f t="shared" ref="A53:A122" si="11">IF(OR(F53&lt;&gt;0,G53&lt;&gt;0,H53&lt;&gt;0),"a","b")</f>
        <v>b</v>
      </c>
      <c r="C53" s="42"/>
      <c r="D53" s="51"/>
      <c r="E53" s="5"/>
      <c r="F53" s="18"/>
      <c r="G53" s="18"/>
      <c r="H53" s="18">
        <f t="shared" si="10"/>
        <v>0</v>
      </c>
      <c r="I53" s="51"/>
      <c r="J53" s="63"/>
      <c r="K53" s="24"/>
      <c r="L53" s="24"/>
    </row>
    <row r="54" spans="1:12" ht="65.25" hidden="1" customHeight="1" x14ac:dyDescent="0.25">
      <c r="A54" s="28" t="str">
        <f t="shared" si="11"/>
        <v>b</v>
      </c>
      <c r="C54" s="42"/>
      <c r="D54" s="51"/>
      <c r="E54" s="5"/>
      <c r="F54" s="18"/>
      <c r="G54" s="18"/>
      <c r="H54" s="18">
        <f t="shared" si="10"/>
        <v>0</v>
      </c>
      <c r="I54" s="51"/>
      <c r="J54" s="63"/>
      <c r="K54" s="24"/>
      <c r="L54" s="24"/>
    </row>
    <row r="55" spans="1:12" ht="65.25" hidden="1" customHeight="1" x14ac:dyDescent="0.25">
      <c r="A55" s="28" t="str">
        <f t="shared" si="11"/>
        <v>b</v>
      </c>
      <c r="C55" s="42"/>
      <c r="D55" s="51"/>
      <c r="E55" s="5"/>
      <c r="F55" s="18"/>
      <c r="G55" s="18"/>
      <c r="H55" s="18">
        <f t="shared" si="10"/>
        <v>0</v>
      </c>
      <c r="I55" s="51"/>
      <c r="J55" s="63"/>
      <c r="K55" s="24"/>
      <c r="L55" s="24"/>
    </row>
    <row r="56" spans="1:12" ht="65.25" hidden="1" customHeight="1" x14ac:dyDescent="0.25">
      <c r="A56" s="28" t="str">
        <f t="shared" si="11"/>
        <v>b</v>
      </c>
      <c r="C56" s="42"/>
      <c r="D56" s="51"/>
      <c r="E56" s="5"/>
      <c r="F56" s="18"/>
      <c r="G56" s="18"/>
      <c r="H56" s="18">
        <f t="shared" si="10"/>
        <v>0</v>
      </c>
      <c r="I56" s="51"/>
      <c r="J56" s="63"/>
      <c r="K56" s="24"/>
      <c r="L56" s="24"/>
    </row>
    <row r="57" spans="1:12" ht="65.25" hidden="1" customHeight="1" x14ac:dyDescent="0.25">
      <c r="A57" s="28" t="str">
        <f t="shared" si="11"/>
        <v>b</v>
      </c>
      <c r="C57" s="43"/>
      <c r="D57" s="51"/>
      <c r="E57" s="5"/>
      <c r="F57" s="18"/>
      <c r="G57" s="18"/>
      <c r="H57" s="18">
        <f t="shared" si="10"/>
        <v>0</v>
      </c>
      <c r="I57" s="51"/>
      <c r="J57" s="63"/>
      <c r="K57" s="24"/>
      <c r="L57" s="24"/>
    </row>
    <row r="58" spans="1:12" ht="65.25" hidden="1" customHeight="1" x14ac:dyDescent="0.25">
      <c r="A58" s="28" t="str">
        <f t="shared" si="11"/>
        <v>b</v>
      </c>
      <c r="C58" s="42"/>
      <c r="D58" s="51"/>
      <c r="E58" s="5"/>
      <c r="F58" s="18"/>
      <c r="G58" s="18"/>
      <c r="H58" s="18">
        <f t="shared" si="10"/>
        <v>0</v>
      </c>
      <c r="I58" s="51"/>
      <c r="J58" s="63"/>
      <c r="K58" s="24"/>
      <c r="L58" s="24"/>
    </row>
    <row r="59" spans="1:12" ht="65.25" hidden="1" customHeight="1" x14ac:dyDescent="0.25">
      <c r="A59" s="28" t="str">
        <f t="shared" si="11"/>
        <v>b</v>
      </c>
      <c r="C59" s="42"/>
      <c r="D59" s="51"/>
      <c r="E59" s="5"/>
      <c r="F59" s="18"/>
      <c r="G59" s="18"/>
      <c r="H59" s="18">
        <f t="shared" si="10"/>
        <v>0</v>
      </c>
      <c r="I59" s="51"/>
      <c r="J59" s="63"/>
      <c r="K59" s="24"/>
      <c r="L59" s="24"/>
    </row>
    <row r="60" spans="1:12" ht="65.25" hidden="1" customHeight="1" x14ac:dyDescent="0.25">
      <c r="A60" s="28" t="str">
        <f t="shared" si="11"/>
        <v>b</v>
      </c>
      <c r="C60" s="42"/>
      <c r="D60" s="51"/>
      <c r="E60" s="5"/>
      <c r="F60" s="18"/>
      <c r="G60" s="18"/>
      <c r="H60" s="18">
        <f t="shared" si="10"/>
        <v>0</v>
      </c>
      <c r="I60" s="51"/>
      <c r="J60" s="63"/>
      <c r="K60" s="24"/>
      <c r="L60" s="24"/>
    </row>
    <row r="61" spans="1:12" ht="65.25" hidden="1" customHeight="1" x14ac:dyDescent="0.25">
      <c r="A61" s="28" t="str">
        <f t="shared" si="11"/>
        <v>b</v>
      </c>
      <c r="C61" s="42"/>
      <c r="D61" s="51"/>
      <c r="E61" s="5"/>
      <c r="F61" s="18"/>
      <c r="G61" s="18"/>
      <c r="H61" s="18">
        <f t="shared" si="10"/>
        <v>0</v>
      </c>
      <c r="I61" s="51"/>
      <c r="J61" s="63"/>
      <c r="K61" s="18"/>
      <c r="L61" s="24"/>
    </row>
    <row r="62" spans="1:12" ht="18" hidden="1" x14ac:dyDescent="0.25">
      <c r="A62" s="28" t="str">
        <f t="shared" si="11"/>
        <v>b</v>
      </c>
      <c r="C62" s="42"/>
      <c r="D62" s="6"/>
      <c r="E62" s="5"/>
      <c r="F62" s="18"/>
      <c r="G62" s="18"/>
      <c r="H62" s="18">
        <f t="shared" si="10"/>
        <v>0</v>
      </c>
      <c r="I62" s="24"/>
      <c r="J62" s="61"/>
      <c r="K62" s="24"/>
      <c r="L62" s="24"/>
    </row>
    <row r="63" spans="1:12" ht="19.5" hidden="1" customHeight="1" x14ac:dyDescent="0.25">
      <c r="A63" s="28" t="str">
        <f t="shared" si="11"/>
        <v>b</v>
      </c>
      <c r="C63" s="42"/>
      <c r="D63" s="6"/>
      <c r="E63" s="5"/>
      <c r="F63" s="18"/>
      <c r="G63" s="18"/>
      <c r="H63" s="18">
        <f t="shared" si="10"/>
        <v>0</v>
      </c>
      <c r="I63" s="24"/>
      <c r="J63" s="61"/>
      <c r="K63" s="24"/>
      <c r="L63" s="24"/>
    </row>
    <row r="64" spans="1:12" ht="19.5" hidden="1" customHeight="1" x14ac:dyDescent="0.25">
      <c r="A64" s="28" t="str">
        <f t="shared" si="11"/>
        <v>b</v>
      </c>
      <c r="C64" s="42"/>
      <c r="D64" s="6"/>
      <c r="E64" s="5"/>
      <c r="F64" s="18"/>
      <c r="G64" s="18"/>
      <c r="H64" s="18">
        <f t="shared" si="10"/>
        <v>0</v>
      </c>
      <c r="I64" s="24"/>
      <c r="J64" s="61"/>
      <c r="K64" s="24"/>
      <c r="L64" s="24"/>
    </row>
    <row r="65" spans="1:12" ht="19.5" hidden="1" customHeight="1" x14ac:dyDescent="0.25">
      <c r="A65" s="28" t="str">
        <f t="shared" si="11"/>
        <v>b</v>
      </c>
      <c r="C65" s="42"/>
      <c r="D65" s="6"/>
      <c r="E65" s="5"/>
      <c r="F65" s="18"/>
      <c r="G65" s="18"/>
      <c r="H65" s="18">
        <f t="shared" si="10"/>
        <v>0</v>
      </c>
      <c r="I65" s="24"/>
      <c r="J65" s="61"/>
      <c r="K65" s="24"/>
      <c r="L65" s="24"/>
    </row>
    <row r="66" spans="1:12" ht="19.5" hidden="1" customHeight="1" x14ac:dyDescent="0.25">
      <c r="A66" s="28" t="str">
        <f t="shared" si="11"/>
        <v>b</v>
      </c>
      <c r="C66" s="42"/>
      <c r="D66" s="6"/>
      <c r="E66" s="5"/>
      <c r="F66" s="18"/>
      <c r="G66" s="18"/>
      <c r="H66" s="18">
        <f t="shared" si="10"/>
        <v>0</v>
      </c>
      <c r="I66" s="24"/>
      <c r="J66" s="61"/>
      <c r="K66" s="24"/>
      <c r="L66" s="24"/>
    </row>
    <row r="67" spans="1:12" ht="19.5" hidden="1" customHeight="1" x14ac:dyDescent="0.25">
      <c r="A67" s="28" t="str">
        <f t="shared" si="11"/>
        <v>b</v>
      </c>
      <c r="C67" s="42"/>
      <c r="D67" s="6"/>
      <c r="E67" s="5"/>
      <c r="F67" s="18"/>
      <c r="G67" s="18"/>
      <c r="H67" s="18">
        <f t="shared" si="10"/>
        <v>0</v>
      </c>
      <c r="I67" s="24"/>
      <c r="J67" s="61"/>
      <c r="K67" s="24"/>
      <c r="L67" s="24"/>
    </row>
    <row r="68" spans="1:12" ht="19.5" hidden="1" customHeight="1" x14ac:dyDescent="0.25">
      <c r="A68" s="28" t="str">
        <f t="shared" si="11"/>
        <v>b</v>
      </c>
      <c r="C68" s="42"/>
      <c r="D68" s="6"/>
      <c r="E68" s="5"/>
      <c r="F68" s="18"/>
      <c r="G68" s="18"/>
      <c r="H68" s="18">
        <f t="shared" si="10"/>
        <v>0</v>
      </c>
      <c r="I68" s="24"/>
      <c r="J68" s="61"/>
      <c r="K68" s="24"/>
      <c r="L68" s="24"/>
    </row>
    <row r="69" spans="1:12" ht="19.5" hidden="1" customHeight="1" x14ac:dyDescent="0.25">
      <c r="A69" s="28" t="str">
        <f t="shared" si="11"/>
        <v>b</v>
      </c>
      <c r="C69" s="42"/>
      <c r="D69" s="6"/>
      <c r="E69" s="5"/>
      <c r="F69" s="18"/>
      <c r="G69" s="18"/>
      <c r="H69" s="18">
        <f t="shared" si="10"/>
        <v>0</v>
      </c>
      <c r="I69" s="24"/>
      <c r="J69" s="61"/>
      <c r="K69" s="24"/>
      <c r="L69" s="24"/>
    </row>
    <row r="70" spans="1:12" ht="19.5" hidden="1" customHeight="1" x14ac:dyDescent="0.25">
      <c r="A70" s="28" t="str">
        <f t="shared" si="11"/>
        <v>b</v>
      </c>
      <c r="C70" s="42"/>
      <c r="D70" s="6"/>
      <c r="E70" s="5"/>
      <c r="F70" s="18"/>
      <c r="G70" s="18"/>
      <c r="H70" s="18">
        <f t="shared" si="10"/>
        <v>0</v>
      </c>
      <c r="I70" s="24"/>
      <c r="J70" s="61"/>
      <c r="K70" s="24"/>
      <c r="L70" s="24"/>
    </row>
    <row r="71" spans="1:12" ht="19.5" hidden="1" customHeight="1" x14ac:dyDescent="0.25">
      <c r="A71" s="28" t="str">
        <f t="shared" si="11"/>
        <v>b</v>
      </c>
      <c r="C71" s="42"/>
      <c r="D71" s="6"/>
      <c r="E71" s="5"/>
      <c r="F71" s="18"/>
      <c r="G71" s="18"/>
      <c r="H71" s="18">
        <f t="shared" si="10"/>
        <v>0</v>
      </c>
      <c r="I71" s="24"/>
      <c r="J71" s="61"/>
      <c r="K71" s="24"/>
      <c r="L71" s="24"/>
    </row>
    <row r="72" spans="1:12" ht="19.5" hidden="1" customHeight="1" x14ac:dyDescent="0.25">
      <c r="A72" s="28" t="str">
        <f t="shared" si="11"/>
        <v>b</v>
      </c>
      <c r="C72" s="42"/>
      <c r="D72" s="6"/>
      <c r="E72" s="5"/>
      <c r="F72" s="18"/>
      <c r="G72" s="18"/>
      <c r="H72" s="18">
        <f t="shared" si="10"/>
        <v>0</v>
      </c>
      <c r="I72" s="24"/>
      <c r="J72" s="61"/>
      <c r="K72" s="24"/>
      <c r="L72" s="24"/>
    </row>
    <row r="73" spans="1:12" ht="19.5" hidden="1" customHeight="1" x14ac:dyDescent="0.25">
      <c r="A73" s="28" t="str">
        <f t="shared" si="11"/>
        <v>b</v>
      </c>
      <c r="C73" s="42"/>
      <c r="D73" s="6"/>
      <c r="E73" s="5"/>
      <c r="F73" s="18"/>
      <c r="G73" s="18"/>
      <c r="H73" s="18">
        <f t="shared" si="10"/>
        <v>0</v>
      </c>
      <c r="I73" s="24"/>
      <c r="J73" s="61"/>
      <c r="K73" s="24"/>
      <c r="L73" s="24"/>
    </row>
    <row r="74" spans="1:12" ht="19.5" hidden="1" customHeight="1" x14ac:dyDescent="0.25">
      <c r="A74" s="28" t="str">
        <f t="shared" si="11"/>
        <v>b</v>
      </c>
      <c r="C74" s="42"/>
      <c r="D74" s="6"/>
      <c r="E74" s="5"/>
      <c r="F74" s="18"/>
      <c r="G74" s="18"/>
      <c r="H74" s="18">
        <f t="shared" si="10"/>
        <v>0</v>
      </c>
      <c r="I74" s="24"/>
      <c r="J74" s="61"/>
      <c r="K74" s="24"/>
      <c r="L74" s="24"/>
    </row>
    <row r="75" spans="1:12" ht="19.5" hidden="1" customHeight="1" x14ac:dyDescent="0.25">
      <c r="A75" s="28" t="str">
        <f t="shared" si="11"/>
        <v>b</v>
      </c>
      <c r="C75" s="42"/>
      <c r="D75" s="6"/>
      <c r="E75" s="5"/>
      <c r="F75" s="18"/>
      <c r="G75" s="18"/>
      <c r="H75" s="18">
        <f t="shared" si="10"/>
        <v>0</v>
      </c>
      <c r="I75" s="24"/>
      <c r="J75" s="61"/>
      <c r="K75" s="24"/>
      <c r="L75" s="24"/>
    </row>
    <row r="76" spans="1:12" ht="19.5" hidden="1" customHeight="1" x14ac:dyDescent="0.25">
      <c r="A76" s="28" t="str">
        <f t="shared" si="11"/>
        <v>b</v>
      </c>
      <c r="C76" s="42"/>
      <c r="D76" s="6"/>
      <c r="E76" s="5"/>
      <c r="F76" s="18"/>
      <c r="G76" s="18"/>
      <c r="H76" s="18">
        <f t="shared" si="10"/>
        <v>0</v>
      </c>
      <c r="I76" s="24"/>
      <c r="J76" s="61"/>
      <c r="K76" s="24"/>
      <c r="L76" s="24"/>
    </row>
    <row r="77" spans="1:12" ht="19.5" hidden="1" customHeight="1" x14ac:dyDescent="0.25">
      <c r="A77" s="28" t="str">
        <f t="shared" si="11"/>
        <v>b</v>
      </c>
      <c r="C77" s="42"/>
      <c r="D77" s="6"/>
      <c r="E77" s="5"/>
      <c r="F77" s="18"/>
      <c r="G77" s="18"/>
      <c r="H77" s="18">
        <f t="shared" si="10"/>
        <v>0</v>
      </c>
      <c r="I77" s="24"/>
      <c r="J77" s="61"/>
      <c r="K77" s="24"/>
      <c r="L77" s="24"/>
    </row>
    <row r="78" spans="1:12" ht="19.5" hidden="1" customHeight="1" x14ac:dyDescent="0.25">
      <c r="A78" s="28" t="str">
        <f t="shared" si="11"/>
        <v>b</v>
      </c>
      <c r="C78" s="42"/>
      <c r="D78" s="6"/>
      <c r="E78" s="5"/>
      <c r="F78" s="18"/>
      <c r="G78" s="18"/>
      <c r="H78" s="18">
        <f t="shared" si="10"/>
        <v>0</v>
      </c>
      <c r="I78" s="24"/>
      <c r="J78" s="61"/>
      <c r="K78" s="24"/>
      <c r="L78" s="24"/>
    </row>
    <row r="79" spans="1:12" ht="19.5" hidden="1" customHeight="1" x14ac:dyDescent="0.25">
      <c r="A79" s="28" t="str">
        <f t="shared" si="11"/>
        <v>b</v>
      </c>
      <c r="C79" s="42"/>
      <c r="D79" s="6"/>
      <c r="E79" s="5"/>
      <c r="F79" s="18"/>
      <c r="G79" s="18"/>
      <c r="H79" s="18">
        <f t="shared" si="10"/>
        <v>0</v>
      </c>
      <c r="I79" s="24"/>
      <c r="J79" s="61"/>
      <c r="K79" s="24"/>
      <c r="L79" s="24"/>
    </row>
    <row r="80" spans="1:12" ht="19.5" hidden="1" customHeight="1" x14ac:dyDescent="0.25">
      <c r="A80" s="28" t="str">
        <f t="shared" si="11"/>
        <v>b</v>
      </c>
      <c r="C80" s="42"/>
      <c r="D80" s="6"/>
      <c r="E80" s="5"/>
      <c r="F80" s="18"/>
      <c r="G80" s="18"/>
      <c r="H80" s="18">
        <f t="shared" si="10"/>
        <v>0</v>
      </c>
      <c r="I80" s="24"/>
      <c r="J80" s="61"/>
      <c r="K80" s="24"/>
      <c r="L80" s="24"/>
    </row>
    <row r="81" spans="1:12" ht="19.5" hidden="1" customHeight="1" x14ac:dyDescent="0.25">
      <c r="A81" s="28" t="str">
        <f t="shared" si="11"/>
        <v>b</v>
      </c>
      <c r="C81" s="42"/>
      <c r="D81" s="6"/>
      <c r="E81" s="5"/>
      <c r="F81" s="18"/>
      <c r="G81" s="18"/>
      <c r="H81" s="18">
        <f t="shared" si="10"/>
        <v>0</v>
      </c>
      <c r="I81" s="24"/>
      <c r="J81" s="61"/>
      <c r="K81" s="24"/>
      <c r="L81" s="24"/>
    </row>
    <row r="82" spans="1:12" ht="19.5" hidden="1" customHeight="1" x14ac:dyDescent="0.25">
      <c r="A82" s="28" t="str">
        <f t="shared" si="11"/>
        <v>b</v>
      </c>
      <c r="C82" s="42"/>
      <c r="D82" s="6"/>
      <c r="E82" s="5"/>
      <c r="F82" s="18"/>
      <c r="G82" s="18"/>
      <c r="H82" s="18">
        <f t="shared" si="10"/>
        <v>0</v>
      </c>
      <c r="I82" s="24"/>
      <c r="J82" s="61"/>
      <c r="K82" s="24"/>
      <c r="L82" s="24"/>
    </row>
    <row r="83" spans="1:12" ht="19.5" hidden="1" customHeight="1" x14ac:dyDescent="0.25">
      <c r="A83" s="28" t="str">
        <f t="shared" si="11"/>
        <v>b</v>
      </c>
      <c r="C83" s="42"/>
      <c r="D83" s="6"/>
      <c r="E83" s="5"/>
      <c r="F83" s="18"/>
      <c r="G83" s="18"/>
      <c r="H83" s="18">
        <f t="shared" si="10"/>
        <v>0</v>
      </c>
      <c r="I83" s="24"/>
      <c r="J83" s="61"/>
      <c r="K83" s="24"/>
      <c r="L83" s="24"/>
    </row>
    <row r="84" spans="1:12" ht="19.5" hidden="1" customHeight="1" x14ac:dyDescent="0.25">
      <c r="A84" s="28" t="str">
        <f t="shared" si="11"/>
        <v>b</v>
      </c>
      <c r="C84" s="42"/>
      <c r="D84" s="6"/>
      <c r="E84" s="5"/>
      <c r="F84" s="18"/>
      <c r="G84" s="18"/>
      <c r="H84" s="18">
        <f t="shared" si="10"/>
        <v>0</v>
      </c>
      <c r="I84" s="24"/>
      <c r="J84" s="61"/>
      <c r="K84" s="24"/>
      <c r="L84" s="24"/>
    </row>
    <row r="85" spans="1:12" ht="19.5" hidden="1" customHeight="1" x14ac:dyDescent="0.25">
      <c r="A85" s="28" t="str">
        <f t="shared" si="11"/>
        <v>b</v>
      </c>
      <c r="C85" s="42"/>
      <c r="D85" s="6"/>
      <c r="E85" s="5"/>
      <c r="F85" s="18"/>
      <c r="G85" s="18"/>
      <c r="H85" s="18">
        <f t="shared" si="10"/>
        <v>0</v>
      </c>
      <c r="I85" s="24"/>
      <c r="J85" s="61"/>
      <c r="K85" s="24"/>
      <c r="L85" s="24"/>
    </row>
    <row r="86" spans="1:12" ht="19.5" hidden="1" customHeight="1" x14ac:dyDescent="0.25">
      <c r="A86" s="28" t="str">
        <f t="shared" si="11"/>
        <v>b</v>
      </c>
      <c r="C86" s="93"/>
      <c r="D86" s="79"/>
      <c r="E86" s="89"/>
      <c r="F86" s="90"/>
      <c r="G86" s="90"/>
      <c r="H86" s="90">
        <f t="shared" si="10"/>
        <v>0</v>
      </c>
      <c r="I86" s="91"/>
      <c r="J86" s="92"/>
      <c r="K86" s="24"/>
      <c r="L86" s="24"/>
    </row>
    <row r="87" spans="1:12" ht="63" customHeight="1" x14ac:dyDescent="0.25">
      <c r="A87" s="28" t="str">
        <f t="shared" si="11"/>
        <v>a</v>
      </c>
      <c r="B87">
        <v>1</v>
      </c>
      <c r="C87" s="4" t="s">
        <v>80</v>
      </c>
      <c r="D87" s="4" t="s">
        <v>58</v>
      </c>
      <c r="E87" s="4"/>
      <c r="F87" s="20">
        <f t="shared" ref="F87:L87" si="12">SUM(F88:F90)</f>
        <v>2000</v>
      </c>
      <c r="G87" s="20">
        <f t="shared" si="12"/>
        <v>1505</v>
      </c>
      <c r="H87" s="20">
        <f t="shared" si="12"/>
        <v>495</v>
      </c>
      <c r="I87" s="20"/>
      <c r="J87" s="20"/>
      <c r="K87" s="86">
        <f t="shared" si="12"/>
        <v>0</v>
      </c>
      <c r="L87" s="20">
        <f t="shared" si="12"/>
        <v>0</v>
      </c>
    </row>
    <row r="88" spans="1:12" ht="101.25" customHeight="1" x14ac:dyDescent="0.25">
      <c r="A88" s="28" t="str">
        <f t="shared" si="11"/>
        <v>a</v>
      </c>
      <c r="C88" s="109"/>
      <c r="D88" s="67" t="s">
        <v>141</v>
      </c>
      <c r="E88" s="5" t="s">
        <v>4</v>
      </c>
      <c r="F88" s="18">
        <v>2000</v>
      </c>
      <c r="G88" s="18">
        <v>1505</v>
      </c>
      <c r="H88" s="18">
        <f t="shared" si="10"/>
        <v>495</v>
      </c>
      <c r="I88" s="76" t="s">
        <v>160</v>
      </c>
      <c r="J88" s="76"/>
      <c r="K88" s="85"/>
      <c r="L88" s="24"/>
    </row>
    <row r="89" spans="1:12" ht="18" hidden="1" x14ac:dyDescent="0.25">
      <c r="A89" s="28" t="str">
        <f t="shared" si="11"/>
        <v>b</v>
      </c>
      <c r="C89" s="109"/>
      <c r="D89" s="50"/>
      <c r="E89" s="5"/>
      <c r="F89" s="18"/>
      <c r="G89" s="18"/>
      <c r="H89" s="18">
        <f t="shared" ref="H89:H90" si="13">F89-G89</f>
        <v>0</v>
      </c>
      <c r="I89" s="76"/>
      <c r="J89" s="76"/>
      <c r="K89" s="85"/>
      <c r="L89" s="24"/>
    </row>
    <row r="90" spans="1:12" ht="18" hidden="1" x14ac:dyDescent="0.25">
      <c r="A90" s="28" t="str">
        <f t="shared" si="11"/>
        <v>b</v>
      </c>
      <c r="C90" s="42"/>
      <c r="D90" s="50"/>
      <c r="E90" s="5"/>
      <c r="F90" s="18"/>
      <c r="G90" s="18"/>
      <c r="H90" s="18">
        <f t="shared" si="13"/>
        <v>0</v>
      </c>
      <c r="I90" s="24"/>
      <c r="J90" s="61"/>
      <c r="K90" s="24"/>
      <c r="L90" s="24"/>
    </row>
    <row r="91" spans="1:12" ht="45.75" customHeight="1" x14ac:dyDescent="0.25">
      <c r="A91" s="28" t="str">
        <f t="shared" si="11"/>
        <v>a</v>
      </c>
      <c r="B91">
        <v>1</v>
      </c>
      <c r="C91" s="4" t="s">
        <v>81</v>
      </c>
      <c r="D91" s="4" t="s">
        <v>71</v>
      </c>
      <c r="E91" s="4"/>
      <c r="F91" s="20">
        <f t="shared" ref="F91:G91" si="14">SUM(F92:F100)</f>
        <v>18000</v>
      </c>
      <c r="G91" s="20">
        <f t="shared" si="14"/>
        <v>17100</v>
      </c>
      <c r="H91" s="20">
        <f>SUM(H92:H100)</f>
        <v>900</v>
      </c>
      <c r="I91" s="20"/>
      <c r="J91" s="20"/>
      <c r="K91" s="17">
        <f t="shared" ref="K91:L91" si="15">SUM(K92:K100)</f>
        <v>0</v>
      </c>
      <c r="L91" s="17">
        <f t="shared" si="15"/>
        <v>0</v>
      </c>
    </row>
    <row r="92" spans="1:12" ht="42" customHeight="1" x14ac:dyDescent="0.25">
      <c r="A92" s="28" t="str">
        <f t="shared" si="11"/>
        <v>a</v>
      </c>
      <c r="C92" s="42"/>
      <c r="D92" s="67" t="s">
        <v>209</v>
      </c>
      <c r="E92" s="5" t="s">
        <v>4</v>
      </c>
      <c r="F92" s="18">
        <v>18000</v>
      </c>
      <c r="G92" s="18">
        <v>17100</v>
      </c>
      <c r="H92" s="18">
        <f t="shared" ref="H92:H100" si="16">F92-G92</f>
        <v>900</v>
      </c>
      <c r="I92" s="63" t="s">
        <v>219</v>
      </c>
      <c r="J92" s="63"/>
      <c r="K92" s="24"/>
      <c r="L92" s="24"/>
    </row>
    <row r="93" spans="1:12" ht="39" hidden="1" customHeight="1" x14ac:dyDescent="0.25">
      <c r="A93" s="28" t="str">
        <f t="shared" si="11"/>
        <v>b</v>
      </c>
      <c r="C93" s="42"/>
      <c r="D93" s="50"/>
      <c r="E93" s="5"/>
      <c r="F93" s="18"/>
      <c r="G93" s="18"/>
      <c r="H93" s="18">
        <f t="shared" si="16"/>
        <v>0</v>
      </c>
      <c r="I93" s="63"/>
      <c r="J93" s="63"/>
      <c r="K93" s="24"/>
      <c r="L93" s="24"/>
    </row>
    <row r="94" spans="1:12" ht="39.75" hidden="1" customHeight="1" x14ac:dyDescent="0.25">
      <c r="A94" s="28" t="str">
        <f t="shared" si="11"/>
        <v>b</v>
      </c>
      <c r="C94" s="42"/>
      <c r="D94" s="6"/>
      <c r="E94" s="5"/>
      <c r="F94" s="18"/>
      <c r="G94" s="18"/>
      <c r="H94" s="18">
        <f t="shared" si="16"/>
        <v>0</v>
      </c>
      <c r="I94" s="24"/>
      <c r="J94" s="61"/>
      <c r="K94" s="24"/>
      <c r="L94" s="24"/>
    </row>
    <row r="95" spans="1:12" ht="18" hidden="1" x14ac:dyDescent="0.25">
      <c r="A95" s="28" t="str">
        <f t="shared" si="11"/>
        <v>b</v>
      </c>
      <c r="C95" s="42"/>
      <c r="D95" s="6"/>
      <c r="E95" s="5"/>
      <c r="F95" s="18"/>
      <c r="G95" s="18"/>
      <c r="H95" s="18">
        <f t="shared" si="16"/>
        <v>0</v>
      </c>
      <c r="I95" s="24"/>
      <c r="J95" s="61"/>
      <c r="K95" s="24"/>
      <c r="L95" s="24"/>
    </row>
    <row r="96" spans="1:12" ht="21" hidden="1" customHeight="1" x14ac:dyDescent="0.25">
      <c r="A96" s="28" t="str">
        <f t="shared" si="11"/>
        <v>b</v>
      </c>
      <c r="C96" s="42"/>
      <c r="D96" s="6"/>
      <c r="E96" s="5"/>
      <c r="F96" s="18"/>
      <c r="G96" s="18"/>
      <c r="H96" s="18">
        <f t="shared" si="16"/>
        <v>0</v>
      </c>
      <c r="I96" s="24"/>
      <c r="J96" s="61"/>
      <c r="K96" s="24"/>
      <c r="L96" s="24"/>
    </row>
    <row r="97" spans="1:12" ht="22.5" hidden="1" customHeight="1" x14ac:dyDescent="0.25">
      <c r="A97" s="28" t="str">
        <f t="shared" si="11"/>
        <v>b</v>
      </c>
      <c r="C97" s="42"/>
      <c r="D97" s="6"/>
      <c r="E97" s="5"/>
      <c r="F97" s="18"/>
      <c r="G97" s="18"/>
      <c r="H97" s="18">
        <f t="shared" si="16"/>
        <v>0</v>
      </c>
      <c r="I97" s="24"/>
      <c r="J97" s="61"/>
      <c r="K97" s="24"/>
      <c r="L97" s="24"/>
    </row>
    <row r="98" spans="1:12" ht="22.5" hidden="1" customHeight="1" x14ac:dyDescent="0.25">
      <c r="A98" s="28" t="str">
        <f t="shared" si="11"/>
        <v>b</v>
      </c>
      <c r="C98" s="42"/>
      <c r="D98" s="6"/>
      <c r="E98" s="5"/>
      <c r="F98" s="18"/>
      <c r="G98" s="18"/>
      <c r="H98" s="18">
        <f t="shared" si="16"/>
        <v>0</v>
      </c>
      <c r="I98" s="24"/>
      <c r="J98" s="61"/>
      <c r="K98" s="24"/>
      <c r="L98" s="24"/>
    </row>
    <row r="99" spans="1:12" ht="22.5" hidden="1" customHeight="1" x14ac:dyDescent="0.25">
      <c r="A99" s="28" t="str">
        <f t="shared" si="11"/>
        <v>b</v>
      </c>
      <c r="C99" s="42"/>
      <c r="D99" s="6"/>
      <c r="E99" s="5"/>
      <c r="F99" s="18"/>
      <c r="G99" s="18"/>
      <c r="H99" s="18">
        <f t="shared" si="16"/>
        <v>0</v>
      </c>
      <c r="I99" s="24"/>
      <c r="J99" s="61"/>
      <c r="K99" s="24"/>
      <c r="L99" s="24"/>
    </row>
    <row r="100" spans="1:12" ht="22.5" hidden="1" customHeight="1" x14ac:dyDescent="0.25">
      <c r="A100" s="28" t="str">
        <f t="shared" si="11"/>
        <v>b</v>
      </c>
      <c r="C100" s="93"/>
      <c r="D100" s="79"/>
      <c r="E100" s="89"/>
      <c r="F100" s="90"/>
      <c r="G100" s="90"/>
      <c r="H100" s="90">
        <f t="shared" si="16"/>
        <v>0</v>
      </c>
      <c r="I100" s="91"/>
      <c r="J100" s="92"/>
      <c r="K100" s="24"/>
      <c r="L100" s="24"/>
    </row>
    <row r="101" spans="1:12" ht="58.5" customHeight="1" x14ac:dyDescent="0.25">
      <c r="A101" s="28" t="str">
        <f t="shared" si="11"/>
        <v>a</v>
      </c>
      <c r="C101" s="4" t="s">
        <v>99</v>
      </c>
      <c r="D101" s="4" t="s">
        <v>100</v>
      </c>
      <c r="E101" s="4"/>
      <c r="F101" s="20">
        <f>SUBTOTAL(9,F102:F104)</f>
        <v>8650</v>
      </c>
      <c r="G101" s="20">
        <f t="shared" ref="G101:H101" si="17">SUBTOTAL(9,G102:G104)</f>
        <v>6500</v>
      </c>
      <c r="H101" s="20">
        <f t="shared" si="17"/>
        <v>2150</v>
      </c>
      <c r="I101" s="20"/>
      <c r="J101" s="20"/>
      <c r="K101" s="85"/>
      <c r="L101" s="24"/>
    </row>
    <row r="102" spans="1:12" ht="118.5" customHeight="1" x14ac:dyDescent="0.25">
      <c r="A102" s="28" t="str">
        <f t="shared" si="11"/>
        <v>a</v>
      </c>
      <c r="C102" s="42"/>
      <c r="D102" s="67" t="s">
        <v>114</v>
      </c>
      <c r="E102" s="5" t="s">
        <v>4</v>
      </c>
      <c r="F102" s="18">
        <v>8650</v>
      </c>
      <c r="G102" s="18">
        <v>6500</v>
      </c>
      <c r="H102" s="18">
        <f t="shared" ref="H102:H104" si="18">F102-G102</f>
        <v>2150</v>
      </c>
      <c r="I102" s="63" t="s">
        <v>115</v>
      </c>
      <c r="J102" s="63"/>
      <c r="K102" s="85"/>
      <c r="L102" s="24"/>
    </row>
    <row r="103" spans="1:12" ht="22.5" hidden="1" customHeight="1" x14ac:dyDescent="0.25">
      <c r="A103" s="28" t="str">
        <f t="shared" si="11"/>
        <v>b</v>
      </c>
      <c r="C103" s="42"/>
      <c r="D103" s="50"/>
      <c r="E103" s="5" t="s">
        <v>7</v>
      </c>
      <c r="F103" s="18"/>
      <c r="G103" s="18"/>
      <c r="H103" s="18">
        <f t="shared" si="18"/>
        <v>0</v>
      </c>
      <c r="I103" s="63"/>
      <c r="J103" s="63"/>
      <c r="K103" s="85"/>
      <c r="L103" s="24"/>
    </row>
    <row r="104" spans="1:12" ht="22.5" hidden="1" customHeight="1" x14ac:dyDescent="0.25">
      <c r="A104" s="28" t="str">
        <f t="shared" si="11"/>
        <v>b</v>
      </c>
      <c r="C104" s="42"/>
      <c r="D104" s="6"/>
      <c r="E104" s="5" t="s">
        <v>7</v>
      </c>
      <c r="F104" s="18"/>
      <c r="G104" s="18"/>
      <c r="H104" s="18">
        <f t="shared" si="18"/>
        <v>0</v>
      </c>
      <c r="I104" s="24"/>
      <c r="J104" s="61"/>
      <c r="K104" s="85"/>
      <c r="L104" s="24"/>
    </row>
    <row r="105" spans="1:12" ht="28.5" customHeight="1" x14ac:dyDescent="0.25">
      <c r="A105" s="28" t="str">
        <f t="shared" si="11"/>
        <v>a</v>
      </c>
      <c r="B105">
        <v>1</v>
      </c>
      <c r="C105" s="21" t="s">
        <v>82</v>
      </c>
      <c r="D105" s="21" t="s">
        <v>22</v>
      </c>
      <c r="E105" s="22"/>
      <c r="F105" s="23">
        <f>F108+F112+F129+F106</f>
        <v>1821830</v>
      </c>
      <c r="G105" s="23">
        <f t="shared" ref="G105:H105" si="19">G108+G112+G129+G106</f>
        <v>1656241.3399999999</v>
      </c>
      <c r="H105" s="23">
        <f t="shared" si="19"/>
        <v>165588.65999999997</v>
      </c>
      <c r="I105" s="23"/>
      <c r="J105" s="23"/>
      <c r="K105" s="85"/>
      <c r="L105" s="24"/>
    </row>
    <row r="106" spans="1:12" ht="42" hidden="1" customHeight="1" x14ac:dyDescent="0.25">
      <c r="A106" s="28" t="str">
        <f t="shared" si="11"/>
        <v>b</v>
      </c>
      <c r="B106">
        <v>1</v>
      </c>
      <c r="C106" s="40" t="s">
        <v>83</v>
      </c>
      <c r="D106" s="3" t="s">
        <v>70</v>
      </c>
      <c r="E106" s="3" t="s">
        <v>4</v>
      </c>
      <c r="F106" s="19">
        <f>F107</f>
        <v>0</v>
      </c>
      <c r="G106" s="19">
        <f>G107</f>
        <v>0</v>
      </c>
      <c r="H106" s="19">
        <f>H107</f>
        <v>0</v>
      </c>
      <c r="I106" s="17"/>
      <c r="J106" s="60"/>
      <c r="K106" s="85"/>
      <c r="L106" s="24"/>
    </row>
    <row r="107" spans="1:12" ht="42" hidden="1" customHeight="1" x14ac:dyDescent="0.25">
      <c r="A107" s="28" t="str">
        <f t="shared" si="11"/>
        <v>b</v>
      </c>
      <c r="C107" s="115"/>
      <c r="D107" s="116"/>
      <c r="E107" s="116" t="s">
        <v>4</v>
      </c>
      <c r="F107" s="113"/>
      <c r="G107" s="113"/>
      <c r="H107" s="113">
        <f t="shared" ref="H107:H184" si="20">F107-G107</f>
        <v>0</v>
      </c>
      <c r="I107" s="117"/>
      <c r="J107" s="62"/>
      <c r="K107" s="85"/>
      <c r="L107" s="24"/>
    </row>
    <row r="108" spans="1:12" ht="52.5" hidden="1" customHeight="1" x14ac:dyDescent="0.25">
      <c r="A108" s="28" t="str">
        <f t="shared" si="11"/>
        <v>b</v>
      </c>
      <c r="B108">
        <v>1</v>
      </c>
      <c r="C108" s="40" t="s">
        <v>84</v>
      </c>
      <c r="D108" s="3" t="s">
        <v>8</v>
      </c>
      <c r="E108" s="3"/>
      <c r="F108" s="19">
        <f t="shared" ref="F108:G108" si="21">SUM(F109:F111)</f>
        <v>0</v>
      </c>
      <c r="G108" s="19">
        <f t="shared" si="21"/>
        <v>0</v>
      </c>
      <c r="H108" s="19">
        <f>SUM(H109:H111)</f>
        <v>0</v>
      </c>
      <c r="I108" s="17"/>
      <c r="J108" s="60"/>
      <c r="K108" s="24"/>
      <c r="L108" s="24"/>
    </row>
    <row r="109" spans="1:12" ht="41.25" hidden="1" customHeight="1" x14ac:dyDescent="0.25">
      <c r="A109" s="28" t="str">
        <f t="shared" si="11"/>
        <v>b</v>
      </c>
      <c r="C109" s="42"/>
      <c r="D109" s="6"/>
      <c r="E109" s="5" t="s">
        <v>4</v>
      </c>
      <c r="F109" s="18"/>
      <c r="G109" s="18"/>
      <c r="H109" s="18">
        <f t="shared" si="20"/>
        <v>0</v>
      </c>
      <c r="I109" s="24"/>
      <c r="J109" s="61"/>
      <c r="K109" s="24"/>
      <c r="L109" s="24"/>
    </row>
    <row r="110" spans="1:12" ht="25.5" hidden="1" customHeight="1" x14ac:dyDescent="0.25">
      <c r="A110" s="28" t="str">
        <f t="shared" si="11"/>
        <v>b</v>
      </c>
      <c r="C110" s="42"/>
      <c r="D110" s="6"/>
      <c r="E110" s="5"/>
      <c r="F110" s="18"/>
      <c r="G110" s="18"/>
      <c r="H110" s="18">
        <f t="shared" si="20"/>
        <v>0</v>
      </c>
      <c r="I110" s="24"/>
      <c r="J110" s="61"/>
      <c r="K110" s="24"/>
      <c r="L110" s="24"/>
    </row>
    <row r="111" spans="1:12" ht="25.5" hidden="1" customHeight="1" x14ac:dyDescent="0.25">
      <c r="A111" s="28" t="str">
        <f t="shared" si="11"/>
        <v>b</v>
      </c>
      <c r="C111" s="93"/>
      <c r="D111" s="79"/>
      <c r="E111" s="89"/>
      <c r="F111" s="90"/>
      <c r="G111" s="90"/>
      <c r="H111" s="90">
        <f t="shared" si="20"/>
        <v>0</v>
      </c>
      <c r="I111" s="91"/>
      <c r="J111" s="92"/>
      <c r="K111" s="24"/>
      <c r="L111" s="24"/>
    </row>
    <row r="112" spans="1:12" ht="42.75" customHeight="1" x14ac:dyDescent="0.25">
      <c r="A112" s="28" t="str">
        <f t="shared" si="11"/>
        <v>a</v>
      </c>
      <c r="B112">
        <v>1</v>
      </c>
      <c r="C112" s="4" t="s">
        <v>170</v>
      </c>
      <c r="D112" s="4" t="s">
        <v>54</v>
      </c>
      <c r="E112" s="10"/>
      <c r="F112" s="15">
        <f>F113+F117+F122+F124</f>
        <v>547989</v>
      </c>
      <c r="G112" s="15">
        <f t="shared" ref="G112:H112" si="22">G113+G117+G122+G124</f>
        <v>528380</v>
      </c>
      <c r="H112" s="15">
        <f t="shared" si="22"/>
        <v>19609</v>
      </c>
      <c r="I112" s="15"/>
      <c r="J112" s="15"/>
      <c r="K112" s="85"/>
      <c r="L112" s="24"/>
    </row>
    <row r="113" spans="1:12" ht="66" customHeight="1" x14ac:dyDescent="0.25">
      <c r="A113" s="28" t="str">
        <f t="shared" si="11"/>
        <v>a</v>
      </c>
      <c r="B113">
        <v>1</v>
      </c>
      <c r="C113" s="3" t="s">
        <v>171</v>
      </c>
      <c r="D113" s="3" t="s">
        <v>72</v>
      </c>
      <c r="E113" s="3"/>
      <c r="F113" s="19">
        <f>SUM(F114:F116)</f>
        <v>172989</v>
      </c>
      <c r="G113" s="19">
        <f t="shared" ref="G113:H113" si="23">SUM(G114:G116)</f>
        <v>168380</v>
      </c>
      <c r="H113" s="19">
        <f t="shared" si="23"/>
        <v>4609</v>
      </c>
      <c r="I113" s="17"/>
      <c r="J113" s="17"/>
      <c r="K113" s="85"/>
      <c r="L113" s="24"/>
    </row>
    <row r="114" spans="1:12" ht="132.75" customHeight="1" x14ac:dyDescent="0.25">
      <c r="A114" s="28" t="str">
        <f t="shared" si="11"/>
        <v>a</v>
      </c>
      <c r="C114" s="109"/>
      <c r="D114" s="51" t="s">
        <v>168</v>
      </c>
      <c r="E114" s="5" t="s">
        <v>13</v>
      </c>
      <c r="F114" s="18">
        <v>92579</v>
      </c>
      <c r="G114" s="18">
        <v>88400</v>
      </c>
      <c r="H114" s="18">
        <f t="shared" si="20"/>
        <v>4179</v>
      </c>
      <c r="I114" s="63" t="s">
        <v>219</v>
      </c>
      <c r="J114" s="76"/>
      <c r="K114" s="85"/>
      <c r="L114" s="24"/>
    </row>
    <row r="115" spans="1:12" ht="35.25" customHeight="1" x14ac:dyDescent="0.25">
      <c r="A115" s="28" t="str">
        <f t="shared" si="11"/>
        <v>a</v>
      </c>
      <c r="C115" s="42"/>
      <c r="D115" s="51" t="s">
        <v>169</v>
      </c>
      <c r="E115" s="6" t="s">
        <v>13</v>
      </c>
      <c r="F115" s="18">
        <v>80410</v>
      </c>
      <c r="G115" s="18">
        <v>79980</v>
      </c>
      <c r="H115" s="18">
        <f t="shared" si="20"/>
        <v>430</v>
      </c>
      <c r="I115" s="63" t="s">
        <v>219</v>
      </c>
      <c r="J115" s="63"/>
      <c r="K115" s="24"/>
      <c r="L115" s="24"/>
    </row>
    <row r="116" spans="1:12" ht="35.25" hidden="1" customHeight="1" x14ac:dyDescent="0.25">
      <c r="A116" s="28" t="str">
        <f t="shared" si="11"/>
        <v>b</v>
      </c>
      <c r="C116" s="42"/>
      <c r="D116" s="51"/>
      <c r="E116" s="6"/>
      <c r="F116" s="18"/>
      <c r="G116" s="18"/>
      <c r="H116" s="18">
        <f t="shared" si="20"/>
        <v>0</v>
      </c>
      <c r="I116" s="51"/>
      <c r="J116" s="63"/>
      <c r="K116" s="24"/>
      <c r="L116" s="24"/>
    </row>
    <row r="117" spans="1:12" ht="57" customHeight="1" x14ac:dyDescent="0.25">
      <c r="A117" s="28" t="str">
        <f t="shared" si="11"/>
        <v>a</v>
      </c>
      <c r="B117">
        <v>1</v>
      </c>
      <c r="C117" s="40" t="s">
        <v>172</v>
      </c>
      <c r="D117" s="3" t="s">
        <v>59</v>
      </c>
      <c r="E117" s="3"/>
      <c r="F117" s="19">
        <f t="shared" ref="F117:G117" si="24">SUM(F118:F121)</f>
        <v>375000</v>
      </c>
      <c r="G117" s="19">
        <f t="shared" si="24"/>
        <v>360000</v>
      </c>
      <c r="H117" s="19">
        <f>SUM(H118:H121)</f>
        <v>15000</v>
      </c>
      <c r="I117" s="17"/>
      <c r="J117" s="60"/>
      <c r="K117" s="24"/>
      <c r="L117" s="24"/>
    </row>
    <row r="118" spans="1:12" ht="80.25" customHeight="1" x14ac:dyDescent="0.25">
      <c r="A118" s="28" t="str">
        <f t="shared" si="11"/>
        <v>a</v>
      </c>
      <c r="C118" s="42"/>
      <c r="D118" s="51" t="s">
        <v>173</v>
      </c>
      <c r="E118" s="5" t="s">
        <v>221</v>
      </c>
      <c r="F118" s="18">
        <v>375000</v>
      </c>
      <c r="G118" s="18">
        <v>360000</v>
      </c>
      <c r="H118" s="18">
        <f t="shared" si="20"/>
        <v>15000</v>
      </c>
      <c r="I118" s="63" t="s">
        <v>219</v>
      </c>
      <c r="J118" s="76"/>
      <c r="K118" s="24"/>
      <c r="L118" s="24"/>
    </row>
    <row r="119" spans="1:12" ht="52.5" hidden="1" customHeight="1" x14ac:dyDescent="0.25">
      <c r="A119" s="28" t="str">
        <f t="shared" si="11"/>
        <v>b</v>
      </c>
      <c r="C119" s="42"/>
      <c r="D119" s="6"/>
      <c r="E119" s="5"/>
      <c r="F119" s="18"/>
      <c r="G119" s="18"/>
      <c r="H119" s="18">
        <f t="shared" si="20"/>
        <v>0</v>
      </c>
      <c r="I119" s="76"/>
      <c r="J119" s="76"/>
      <c r="K119" s="24"/>
      <c r="L119" s="24"/>
    </row>
    <row r="120" spans="1:12" ht="20.25" hidden="1" customHeight="1" x14ac:dyDescent="0.25">
      <c r="A120" s="28" t="str">
        <f t="shared" si="11"/>
        <v>b</v>
      </c>
      <c r="C120" s="42"/>
      <c r="D120" s="6"/>
      <c r="E120" s="5"/>
      <c r="F120" s="18"/>
      <c r="G120" s="18"/>
      <c r="H120" s="18">
        <f t="shared" si="20"/>
        <v>0</v>
      </c>
      <c r="I120" s="24"/>
      <c r="J120" s="61"/>
      <c r="K120" s="24"/>
      <c r="L120" s="24"/>
    </row>
    <row r="121" spans="1:12" ht="20.25" hidden="1" customHeight="1" x14ac:dyDescent="0.25">
      <c r="A121" s="28" t="str">
        <f t="shared" si="11"/>
        <v>b</v>
      </c>
      <c r="C121" s="44"/>
      <c r="D121" s="6"/>
      <c r="E121" s="5"/>
      <c r="F121" s="18"/>
      <c r="G121" s="18"/>
      <c r="H121" s="18">
        <f t="shared" si="20"/>
        <v>0</v>
      </c>
      <c r="I121" s="24"/>
      <c r="J121" s="61"/>
      <c r="K121" s="24"/>
      <c r="L121" s="24"/>
    </row>
    <row r="122" spans="1:12" ht="20.25" hidden="1" customHeight="1" x14ac:dyDescent="0.25">
      <c r="A122" s="28" t="str">
        <f t="shared" si="11"/>
        <v>b</v>
      </c>
      <c r="B122">
        <v>1</v>
      </c>
      <c r="C122" s="40" t="s">
        <v>174</v>
      </c>
      <c r="D122" s="3" t="s">
        <v>55</v>
      </c>
      <c r="E122" s="3"/>
      <c r="F122" s="19">
        <f>F123</f>
        <v>0</v>
      </c>
      <c r="G122" s="19">
        <f t="shared" ref="G122:H122" si="25">G123</f>
        <v>0</v>
      </c>
      <c r="H122" s="19">
        <f t="shared" si="25"/>
        <v>0</v>
      </c>
      <c r="I122" s="17"/>
      <c r="J122" s="60"/>
      <c r="K122" s="24"/>
      <c r="L122" s="24"/>
    </row>
    <row r="123" spans="1:12" ht="50.25" hidden="1" customHeight="1" x14ac:dyDescent="0.25">
      <c r="A123" s="28" t="str">
        <f t="shared" ref="A123:A202" si="26">IF(OR(F123&lt;&gt;0,G123&lt;&gt;0,H123&lt;&gt;0),"a","b")</f>
        <v>b</v>
      </c>
      <c r="C123" s="44"/>
      <c r="D123" s="51"/>
      <c r="E123" s="6"/>
      <c r="F123" s="18"/>
      <c r="G123" s="18"/>
      <c r="H123" s="18">
        <f t="shared" si="20"/>
        <v>0</v>
      </c>
      <c r="I123" s="51"/>
      <c r="J123" s="63"/>
      <c r="K123" s="24"/>
      <c r="L123" s="24"/>
    </row>
    <row r="124" spans="1:12" ht="50.25" hidden="1" customHeight="1" x14ac:dyDescent="0.25">
      <c r="A124" s="28" t="str">
        <f t="shared" si="26"/>
        <v>b</v>
      </c>
      <c r="B124">
        <v>1</v>
      </c>
      <c r="C124" s="40" t="s">
        <v>175</v>
      </c>
      <c r="D124" s="3" t="s">
        <v>56</v>
      </c>
      <c r="E124" s="3"/>
      <c r="F124" s="19">
        <f>F125+F126+F127+F128</f>
        <v>0</v>
      </c>
      <c r="G124" s="19">
        <f t="shared" ref="G124:H124" si="27">G125+G126+G127+G128</f>
        <v>0</v>
      </c>
      <c r="H124" s="19">
        <f t="shared" si="27"/>
        <v>0</v>
      </c>
      <c r="I124" s="17"/>
      <c r="J124" s="60"/>
      <c r="K124" s="24"/>
      <c r="L124" s="24"/>
    </row>
    <row r="125" spans="1:12" ht="50.25" hidden="1" customHeight="1" x14ac:dyDescent="0.25">
      <c r="A125" s="28" t="str">
        <f t="shared" si="26"/>
        <v>b</v>
      </c>
      <c r="C125" s="44"/>
      <c r="D125" s="51"/>
      <c r="E125" s="6"/>
      <c r="F125" s="18"/>
      <c r="G125" s="18"/>
      <c r="H125" s="18">
        <f t="shared" si="20"/>
        <v>0</v>
      </c>
      <c r="I125" s="51"/>
      <c r="J125" s="63"/>
      <c r="K125" s="24"/>
      <c r="L125" s="24"/>
    </row>
    <row r="126" spans="1:12" ht="50.25" hidden="1" customHeight="1" x14ac:dyDescent="0.25">
      <c r="A126" s="28" t="str">
        <f t="shared" si="26"/>
        <v>b</v>
      </c>
      <c r="C126" s="44"/>
      <c r="D126" s="51"/>
      <c r="E126" s="6"/>
      <c r="F126" s="18"/>
      <c r="G126" s="18"/>
      <c r="H126" s="18">
        <f t="shared" si="20"/>
        <v>0</v>
      </c>
      <c r="I126" s="51"/>
      <c r="J126" s="63"/>
      <c r="K126" s="24"/>
      <c r="L126" s="24"/>
    </row>
    <row r="127" spans="1:12" ht="50.25" hidden="1" customHeight="1" x14ac:dyDescent="0.25">
      <c r="A127" s="28" t="str">
        <f t="shared" si="26"/>
        <v>b</v>
      </c>
      <c r="C127" s="44"/>
      <c r="D127" s="51"/>
      <c r="E127" s="6"/>
      <c r="F127" s="18"/>
      <c r="G127" s="18"/>
      <c r="H127" s="18">
        <f t="shared" si="20"/>
        <v>0</v>
      </c>
      <c r="I127" s="51"/>
      <c r="J127" s="63"/>
      <c r="K127" s="24"/>
      <c r="L127" s="24"/>
    </row>
    <row r="128" spans="1:12" ht="50.25" hidden="1" customHeight="1" x14ac:dyDescent="0.25">
      <c r="A128" s="28" t="str">
        <f t="shared" si="26"/>
        <v>b</v>
      </c>
      <c r="C128" s="97"/>
      <c r="D128" s="98"/>
      <c r="E128" s="79"/>
      <c r="F128" s="90"/>
      <c r="G128" s="90"/>
      <c r="H128" s="90">
        <f t="shared" si="20"/>
        <v>0</v>
      </c>
      <c r="I128" s="98"/>
      <c r="J128" s="99"/>
      <c r="K128" s="24"/>
      <c r="L128" s="24"/>
    </row>
    <row r="129" spans="1:12" ht="68.25" customHeight="1" x14ac:dyDescent="0.25">
      <c r="A129" s="28" t="str">
        <f t="shared" si="26"/>
        <v>a</v>
      </c>
      <c r="B129">
        <v>1</v>
      </c>
      <c r="C129" s="3" t="s">
        <v>85</v>
      </c>
      <c r="D129" s="3" t="s">
        <v>53</v>
      </c>
      <c r="E129" s="3"/>
      <c r="F129" s="19">
        <f>SUBTOTAL(9,F130:F149)</f>
        <v>1273841</v>
      </c>
      <c r="G129" s="19">
        <f t="shared" ref="G129:H129" si="28">SUBTOTAL(9,G130:G149)</f>
        <v>1127861.3399999999</v>
      </c>
      <c r="H129" s="19">
        <f t="shared" si="28"/>
        <v>145979.65999999997</v>
      </c>
      <c r="I129" s="17"/>
      <c r="J129" s="17"/>
      <c r="K129" s="85"/>
      <c r="L129" s="24"/>
    </row>
    <row r="130" spans="1:12" ht="39" customHeight="1" x14ac:dyDescent="0.25">
      <c r="A130" s="28" t="str">
        <f t="shared" si="26"/>
        <v>a</v>
      </c>
      <c r="C130" s="115"/>
      <c r="D130" s="122" t="s">
        <v>157</v>
      </c>
      <c r="E130" s="116" t="s">
        <v>4</v>
      </c>
      <c r="F130" s="113">
        <v>161352</v>
      </c>
      <c r="G130" s="113">
        <v>134323</v>
      </c>
      <c r="H130" s="18">
        <f t="shared" si="20"/>
        <v>27029</v>
      </c>
      <c r="I130" s="123" t="s">
        <v>160</v>
      </c>
      <c r="J130" s="62"/>
      <c r="K130" s="121"/>
      <c r="L130" s="91"/>
    </row>
    <row r="131" spans="1:12" ht="39" customHeight="1" x14ac:dyDescent="0.25">
      <c r="A131" s="28" t="str">
        <f t="shared" si="26"/>
        <v>a</v>
      </c>
      <c r="C131" s="115"/>
      <c r="D131" s="122" t="s">
        <v>148</v>
      </c>
      <c r="E131" s="116" t="s">
        <v>4</v>
      </c>
      <c r="F131" s="113">
        <v>49477</v>
      </c>
      <c r="G131" s="113">
        <v>46987.62</v>
      </c>
      <c r="H131" s="18">
        <f t="shared" si="20"/>
        <v>2489.3799999999974</v>
      </c>
      <c r="I131" s="124"/>
      <c r="J131" s="62"/>
      <c r="K131" s="121"/>
      <c r="L131" s="91"/>
    </row>
    <row r="132" spans="1:12" ht="39" customHeight="1" x14ac:dyDescent="0.25">
      <c r="A132" s="28" t="str">
        <f t="shared" si="26"/>
        <v>a</v>
      </c>
      <c r="C132" s="115"/>
      <c r="D132" s="122" t="s">
        <v>158</v>
      </c>
      <c r="E132" s="116" t="s">
        <v>4</v>
      </c>
      <c r="F132" s="113">
        <v>3500</v>
      </c>
      <c r="G132" s="113">
        <v>3385</v>
      </c>
      <c r="H132" s="18">
        <f t="shared" si="20"/>
        <v>115</v>
      </c>
      <c r="I132" s="124"/>
      <c r="J132" s="62"/>
      <c r="K132" s="121"/>
      <c r="L132" s="91"/>
    </row>
    <row r="133" spans="1:12" ht="39" customHeight="1" x14ac:dyDescent="0.25">
      <c r="A133" s="28" t="str">
        <f t="shared" si="26"/>
        <v>a</v>
      </c>
      <c r="C133" s="115"/>
      <c r="D133" s="122" t="s">
        <v>159</v>
      </c>
      <c r="E133" s="116" t="s">
        <v>4</v>
      </c>
      <c r="F133" s="113">
        <v>23121</v>
      </c>
      <c r="G133" s="113">
        <v>21206</v>
      </c>
      <c r="H133" s="18">
        <f t="shared" si="20"/>
        <v>1915</v>
      </c>
      <c r="I133" s="124"/>
      <c r="J133" s="62"/>
      <c r="K133" s="121"/>
      <c r="L133" s="91"/>
    </row>
    <row r="134" spans="1:12" ht="39" customHeight="1" x14ac:dyDescent="0.25">
      <c r="A134" s="28" t="str">
        <f t="shared" si="26"/>
        <v>a</v>
      </c>
      <c r="C134" s="115"/>
      <c r="D134" s="122" t="s">
        <v>142</v>
      </c>
      <c r="E134" s="116" t="s">
        <v>4</v>
      </c>
      <c r="F134" s="113">
        <v>50900</v>
      </c>
      <c r="G134" s="113">
        <v>40722.31</v>
      </c>
      <c r="H134" s="18">
        <f t="shared" si="20"/>
        <v>10177.690000000002</v>
      </c>
      <c r="I134" s="124"/>
      <c r="J134" s="62"/>
      <c r="K134" s="121"/>
      <c r="L134" s="91"/>
    </row>
    <row r="135" spans="1:12" ht="39" customHeight="1" x14ac:dyDescent="0.25">
      <c r="A135" s="28" t="str">
        <f t="shared" si="26"/>
        <v>a</v>
      </c>
      <c r="C135" s="115"/>
      <c r="D135" s="122" t="s">
        <v>143</v>
      </c>
      <c r="E135" s="116" t="s">
        <v>4</v>
      </c>
      <c r="F135" s="113">
        <v>128564</v>
      </c>
      <c r="G135" s="113">
        <v>102851.7</v>
      </c>
      <c r="H135" s="18">
        <f t="shared" si="20"/>
        <v>25712.300000000003</v>
      </c>
      <c r="I135" s="124"/>
      <c r="J135" s="62"/>
      <c r="K135" s="121"/>
      <c r="L135" s="91"/>
    </row>
    <row r="136" spans="1:12" ht="39" customHeight="1" x14ac:dyDescent="0.25">
      <c r="A136" s="28" t="str">
        <f t="shared" si="26"/>
        <v>a</v>
      </c>
      <c r="C136" s="115"/>
      <c r="D136" s="122" t="s">
        <v>144</v>
      </c>
      <c r="E136" s="116" t="s">
        <v>4</v>
      </c>
      <c r="F136" s="113">
        <v>240000</v>
      </c>
      <c r="G136" s="113">
        <v>215379.65</v>
      </c>
      <c r="H136" s="18">
        <f t="shared" si="20"/>
        <v>24620.350000000006</v>
      </c>
      <c r="I136" s="124"/>
      <c r="J136" s="62"/>
      <c r="K136" s="121"/>
      <c r="L136" s="91"/>
    </row>
    <row r="137" spans="1:12" ht="39" customHeight="1" x14ac:dyDescent="0.25">
      <c r="A137" s="28" t="str">
        <f t="shared" si="26"/>
        <v>a</v>
      </c>
      <c r="C137" s="115"/>
      <c r="D137" s="122" t="s">
        <v>145</v>
      </c>
      <c r="E137" s="116" t="s">
        <v>4</v>
      </c>
      <c r="F137" s="113">
        <v>238875</v>
      </c>
      <c r="G137" s="113">
        <v>236711</v>
      </c>
      <c r="H137" s="18">
        <f t="shared" si="20"/>
        <v>2164</v>
      </c>
      <c r="I137" s="124"/>
      <c r="J137" s="62"/>
      <c r="K137" s="121"/>
      <c r="L137" s="91"/>
    </row>
    <row r="138" spans="1:12" ht="39" customHeight="1" x14ac:dyDescent="0.25">
      <c r="A138" s="28" t="str">
        <f t="shared" si="26"/>
        <v>a</v>
      </c>
      <c r="C138" s="115"/>
      <c r="D138" s="122" t="s">
        <v>146</v>
      </c>
      <c r="E138" s="116" t="s">
        <v>4</v>
      </c>
      <c r="F138" s="113">
        <v>15148</v>
      </c>
      <c r="G138" s="113">
        <v>13443.7</v>
      </c>
      <c r="H138" s="18">
        <f t="shared" si="20"/>
        <v>1704.2999999999993</v>
      </c>
      <c r="I138" s="124"/>
      <c r="J138" s="62"/>
      <c r="K138" s="121"/>
      <c r="L138" s="91"/>
    </row>
    <row r="139" spans="1:12" ht="39" customHeight="1" x14ac:dyDescent="0.25">
      <c r="A139" s="28" t="str">
        <f t="shared" si="26"/>
        <v>a</v>
      </c>
      <c r="C139" s="115"/>
      <c r="D139" s="122" t="s">
        <v>147</v>
      </c>
      <c r="E139" s="116" t="s">
        <v>4</v>
      </c>
      <c r="F139" s="113">
        <v>37000</v>
      </c>
      <c r="G139" s="113">
        <v>36775.06</v>
      </c>
      <c r="H139" s="18">
        <f t="shared" si="20"/>
        <v>224.94000000000233</v>
      </c>
      <c r="I139" s="124"/>
      <c r="J139" s="62"/>
      <c r="K139" s="121"/>
      <c r="L139" s="91"/>
    </row>
    <row r="140" spans="1:12" ht="39" customHeight="1" x14ac:dyDescent="0.25">
      <c r="A140" s="28" t="str">
        <f t="shared" si="26"/>
        <v>a</v>
      </c>
      <c r="C140" s="115"/>
      <c r="D140" s="122" t="s">
        <v>148</v>
      </c>
      <c r="E140" s="116" t="s">
        <v>4</v>
      </c>
      <c r="F140" s="113">
        <v>4590</v>
      </c>
      <c r="G140" s="113">
        <v>4490</v>
      </c>
      <c r="H140" s="18">
        <f t="shared" si="20"/>
        <v>100</v>
      </c>
      <c r="I140" s="124"/>
      <c r="J140" s="62"/>
      <c r="K140" s="121"/>
      <c r="L140" s="91"/>
    </row>
    <row r="141" spans="1:12" ht="39" customHeight="1" x14ac:dyDescent="0.25">
      <c r="A141" s="28" t="str">
        <f t="shared" si="26"/>
        <v>a</v>
      </c>
      <c r="C141" s="115"/>
      <c r="D141" s="122" t="s">
        <v>149</v>
      </c>
      <c r="E141" s="116" t="s">
        <v>4</v>
      </c>
      <c r="F141" s="113">
        <v>25692</v>
      </c>
      <c r="G141" s="113">
        <v>18794.95</v>
      </c>
      <c r="H141" s="18">
        <f t="shared" si="20"/>
        <v>6897.0499999999993</v>
      </c>
      <c r="I141" s="124"/>
      <c r="J141" s="62"/>
      <c r="K141" s="121"/>
      <c r="L141" s="91"/>
    </row>
    <row r="142" spans="1:12" ht="39" customHeight="1" x14ac:dyDescent="0.25">
      <c r="A142" s="28" t="str">
        <f t="shared" si="26"/>
        <v>a</v>
      </c>
      <c r="C142" s="115"/>
      <c r="D142" s="122" t="s">
        <v>150</v>
      </c>
      <c r="E142" s="116" t="s">
        <v>4</v>
      </c>
      <c r="F142" s="113">
        <v>25918</v>
      </c>
      <c r="G142" s="113">
        <v>25506.799999999999</v>
      </c>
      <c r="H142" s="18">
        <f t="shared" si="20"/>
        <v>411.20000000000073</v>
      </c>
      <c r="I142" s="124"/>
      <c r="J142" s="62"/>
      <c r="K142" s="121"/>
      <c r="L142" s="91"/>
    </row>
    <row r="143" spans="1:12" ht="39" customHeight="1" x14ac:dyDescent="0.25">
      <c r="A143" s="28" t="str">
        <f t="shared" si="26"/>
        <v>a</v>
      </c>
      <c r="C143" s="115"/>
      <c r="D143" s="122" t="s">
        <v>151</v>
      </c>
      <c r="E143" s="116" t="s">
        <v>4</v>
      </c>
      <c r="F143" s="113">
        <v>3608</v>
      </c>
      <c r="G143" s="113">
        <v>3393.82</v>
      </c>
      <c r="H143" s="18">
        <f t="shared" si="20"/>
        <v>214.17999999999984</v>
      </c>
      <c r="I143" s="124"/>
      <c r="J143" s="62"/>
      <c r="K143" s="121"/>
      <c r="L143" s="91"/>
    </row>
    <row r="144" spans="1:12" ht="39" customHeight="1" x14ac:dyDescent="0.25">
      <c r="A144" s="28" t="str">
        <f t="shared" si="26"/>
        <v>a</v>
      </c>
      <c r="C144" s="115"/>
      <c r="D144" s="122" t="s">
        <v>152</v>
      </c>
      <c r="E144" s="116" t="s">
        <v>4</v>
      </c>
      <c r="F144" s="113">
        <v>5900</v>
      </c>
      <c r="G144" s="113">
        <v>4499.47</v>
      </c>
      <c r="H144" s="18">
        <f t="shared" si="20"/>
        <v>1400.5299999999997</v>
      </c>
      <c r="I144" s="124"/>
      <c r="J144" s="62"/>
      <c r="K144" s="121"/>
      <c r="L144" s="91"/>
    </row>
    <row r="145" spans="1:12" ht="39" customHeight="1" x14ac:dyDescent="0.25">
      <c r="A145" s="28" t="str">
        <f t="shared" si="26"/>
        <v>a</v>
      </c>
      <c r="C145" s="115"/>
      <c r="D145" s="122" t="s">
        <v>151</v>
      </c>
      <c r="E145" s="116" t="s">
        <v>4</v>
      </c>
      <c r="F145" s="113">
        <v>22494</v>
      </c>
      <c r="G145" s="113">
        <v>17996</v>
      </c>
      <c r="H145" s="18">
        <f t="shared" si="20"/>
        <v>4498</v>
      </c>
      <c r="I145" s="124"/>
      <c r="J145" s="62"/>
      <c r="K145" s="121"/>
      <c r="L145" s="91"/>
    </row>
    <row r="146" spans="1:12" ht="39" customHeight="1" x14ac:dyDescent="0.25">
      <c r="A146" s="28" t="str">
        <f t="shared" si="26"/>
        <v>a</v>
      </c>
      <c r="C146" s="107"/>
      <c r="D146" s="55" t="s">
        <v>153</v>
      </c>
      <c r="E146" s="5" t="s">
        <v>4</v>
      </c>
      <c r="F146" s="18">
        <v>33845</v>
      </c>
      <c r="G146" s="18">
        <v>24440.799999999999</v>
      </c>
      <c r="H146" s="18">
        <f t="shared" si="20"/>
        <v>9404.2000000000007</v>
      </c>
      <c r="I146" s="124"/>
      <c r="J146" s="76"/>
      <c r="K146" s="132"/>
      <c r="L146" s="129"/>
    </row>
    <row r="147" spans="1:12" ht="39" customHeight="1" x14ac:dyDescent="0.25">
      <c r="A147" s="28" t="str">
        <f t="shared" si="26"/>
        <v>a</v>
      </c>
      <c r="C147" s="107"/>
      <c r="D147" s="55" t="s">
        <v>154</v>
      </c>
      <c r="E147" s="5" t="s">
        <v>4</v>
      </c>
      <c r="F147" s="18">
        <v>63677</v>
      </c>
      <c r="G147" s="18">
        <v>53829.23</v>
      </c>
      <c r="H147" s="18">
        <f t="shared" si="20"/>
        <v>9847.7699999999968</v>
      </c>
      <c r="I147" s="124"/>
      <c r="J147" s="76"/>
      <c r="K147" s="133"/>
      <c r="L147" s="130"/>
    </row>
    <row r="148" spans="1:12" ht="39" customHeight="1" x14ac:dyDescent="0.25">
      <c r="A148" s="28" t="str">
        <f t="shared" si="26"/>
        <v>a</v>
      </c>
      <c r="C148" s="107"/>
      <c r="D148" s="55" t="s">
        <v>155</v>
      </c>
      <c r="E148" s="5" t="s">
        <v>4</v>
      </c>
      <c r="F148" s="18">
        <v>112727</v>
      </c>
      <c r="G148" s="18">
        <v>101162.3</v>
      </c>
      <c r="H148" s="18">
        <f t="shared" si="20"/>
        <v>11564.699999999997</v>
      </c>
      <c r="I148" s="124"/>
      <c r="J148" s="76"/>
      <c r="K148" s="133"/>
      <c r="L148" s="130"/>
    </row>
    <row r="149" spans="1:12" ht="36" x14ac:dyDescent="0.25">
      <c r="A149" s="28" t="str">
        <f t="shared" si="26"/>
        <v>a</v>
      </c>
      <c r="C149" s="107"/>
      <c r="D149" s="55" t="s">
        <v>156</v>
      </c>
      <c r="E149" s="5" t="s">
        <v>4</v>
      </c>
      <c r="F149" s="18">
        <v>27453</v>
      </c>
      <c r="G149" s="18">
        <v>21962.93</v>
      </c>
      <c r="H149" s="18">
        <f t="shared" si="20"/>
        <v>5490.07</v>
      </c>
      <c r="I149" s="125"/>
      <c r="J149" s="76"/>
      <c r="K149" s="133"/>
      <c r="L149" s="130"/>
    </row>
    <row r="150" spans="1:12" ht="18" hidden="1" x14ac:dyDescent="0.25">
      <c r="A150" s="28" t="str">
        <f t="shared" si="26"/>
        <v>b</v>
      </c>
      <c r="C150" s="107"/>
      <c r="D150" s="51"/>
      <c r="E150" s="5"/>
      <c r="F150" s="18"/>
      <c r="G150" s="18"/>
      <c r="H150" s="18">
        <f t="shared" si="20"/>
        <v>0</v>
      </c>
      <c r="I150" s="76"/>
      <c r="J150" s="76"/>
      <c r="K150" s="133"/>
      <c r="L150" s="130"/>
    </row>
    <row r="151" spans="1:12" ht="18" hidden="1" x14ac:dyDescent="0.25">
      <c r="A151" s="28" t="str">
        <f t="shared" si="26"/>
        <v>b</v>
      </c>
      <c r="C151" s="107"/>
      <c r="D151" s="51"/>
      <c r="E151" s="5"/>
      <c r="F151" s="18"/>
      <c r="G151" s="18"/>
      <c r="H151" s="18">
        <f t="shared" si="20"/>
        <v>0</v>
      </c>
      <c r="I151" s="76"/>
      <c r="J151" s="76"/>
      <c r="K151" s="133"/>
      <c r="L151" s="130"/>
    </row>
    <row r="152" spans="1:12" ht="18" hidden="1" x14ac:dyDescent="0.25">
      <c r="A152" s="28" t="str">
        <f t="shared" si="26"/>
        <v>b</v>
      </c>
      <c r="C152" s="107"/>
      <c r="D152" s="51"/>
      <c r="E152" s="5"/>
      <c r="F152" s="18"/>
      <c r="G152" s="18"/>
      <c r="H152" s="18">
        <f t="shared" si="20"/>
        <v>0</v>
      </c>
      <c r="I152" s="76"/>
      <c r="J152" s="76"/>
      <c r="K152" s="133"/>
      <c r="L152" s="130"/>
    </row>
    <row r="153" spans="1:12" ht="18" hidden="1" x14ac:dyDescent="0.25">
      <c r="A153" s="28" t="str">
        <f t="shared" si="26"/>
        <v>b</v>
      </c>
      <c r="C153" s="107"/>
      <c r="D153" s="51"/>
      <c r="E153" s="5"/>
      <c r="F153" s="18"/>
      <c r="G153" s="18"/>
      <c r="H153" s="18">
        <f t="shared" si="20"/>
        <v>0</v>
      </c>
      <c r="I153" s="76"/>
      <c r="J153" s="76"/>
      <c r="K153" s="133"/>
      <c r="L153" s="130"/>
    </row>
    <row r="154" spans="1:12" ht="18" hidden="1" x14ac:dyDescent="0.25">
      <c r="A154" s="28" t="str">
        <f t="shared" si="26"/>
        <v>b</v>
      </c>
      <c r="C154" s="107"/>
      <c r="D154" s="51"/>
      <c r="E154" s="5"/>
      <c r="F154" s="18"/>
      <c r="G154" s="18"/>
      <c r="H154" s="18">
        <f t="shared" si="20"/>
        <v>0</v>
      </c>
      <c r="I154" s="76"/>
      <c r="J154" s="76"/>
      <c r="K154" s="133"/>
      <c r="L154" s="130"/>
    </row>
    <row r="155" spans="1:12" ht="18" hidden="1" x14ac:dyDescent="0.25">
      <c r="A155" s="28" t="str">
        <f t="shared" si="26"/>
        <v>b</v>
      </c>
      <c r="C155" s="107"/>
      <c r="D155" s="51"/>
      <c r="E155" s="5"/>
      <c r="F155" s="18"/>
      <c r="G155" s="18"/>
      <c r="H155" s="18">
        <f t="shared" si="20"/>
        <v>0</v>
      </c>
      <c r="I155" s="76"/>
      <c r="J155" s="76"/>
      <c r="K155" s="133"/>
      <c r="L155" s="130"/>
    </row>
    <row r="156" spans="1:12" ht="18" hidden="1" x14ac:dyDescent="0.25">
      <c r="A156" s="28" t="str">
        <f t="shared" si="26"/>
        <v>b</v>
      </c>
      <c r="C156" s="107"/>
      <c r="D156" s="51"/>
      <c r="E156" s="5"/>
      <c r="F156" s="18"/>
      <c r="G156" s="18"/>
      <c r="H156" s="18">
        <f t="shared" si="20"/>
        <v>0</v>
      </c>
      <c r="I156" s="76"/>
      <c r="J156" s="76"/>
      <c r="K156" s="134"/>
      <c r="L156" s="131"/>
    </row>
    <row r="157" spans="1:12" ht="18" hidden="1" x14ac:dyDescent="0.25">
      <c r="A157" s="28" t="str">
        <f t="shared" si="26"/>
        <v>b</v>
      </c>
      <c r="C157" s="44"/>
      <c r="D157" s="51"/>
      <c r="E157" s="5"/>
      <c r="F157" s="18"/>
      <c r="G157" s="18"/>
      <c r="H157" s="18">
        <f t="shared" si="20"/>
        <v>0</v>
      </c>
      <c r="I157" s="126"/>
      <c r="J157" s="129"/>
      <c r="K157" s="126"/>
      <c r="L157" s="129"/>
    </row>
    <row r="158" spans="1:12" ht="18" hidden="1" x14ac:dyDescent="0.25">
      <c r="A158" s="28" t="str">
        <f t="shared" si="26"/>
        <v>b</v>
      </c>
      <c r="C158" s="44"/>
      <c r="D158" s="51"/>
      <c r="E158" s="5"/>
      <c r="F158" s="18"/>
      <c r="G158" s="18"/>
      <c r="H158" s="18">
        <f t="shared" si="20"/>
        <v>0</v>
      </c>
      <c r="I158" s="127"/>
      <c r="J158" s="130"/>
      <c r="K158" s="127"/>
      <c r="L158" s="130"/>
    </row>
    <row r="159" spans="1:12" ht="18" hidden="1" x14ac:dyDescent="0.25">
      <c r="A159" s="28" t="str">
        <f t="shared" si="26"/>
        <v>b</v>
      </c>
      <c r="C159" s="44"/>
      <c r="D159" s="51"/>
      <c r="E159" s="5"/>
      <c r="F159" s="18"/>
      <c r="G159" s="18"/>
      <c r="H159" s="18">
        <f t="shared" si="20"/>
        <v>0</v>
      </c>
      <c r="I159" s="127"/>
      <c r="J159" s="130"/>
      <c r="K159" s="127"/>
      <c r="L159" s="130"/>
    </row>
    <row r="160" spans="1:12" ht="18" hidden="1" x14ac:dyDescent="0.25">
      <c r="A160" s="28" t="str">
        <f t="shared" si="26"/>
        <v>b</v>
      </c>
      <c r="C160" s="44"/>
      <c r="D160" s="51"/>
      <c r="E160" s="5"/>
      <c r="F160" s="18"/>
      <c r="G160" s="18"/>
      <c r="H160" s="18">
        <f t="shared" si="20"/>
        <v>0</v>
      </c>
      <c r="I160" s="127"/>
      <c r="J160" s="130"/>
      <c r="K160" s="127"/>
      <c r="L160" s="130"/>
    </row>
    <row r="161" spans="1:12" ht="18" hidden="1" x14ac:dyDescent="0.25">
      <c r="A161" s="28" t="str">
        <f t="shared" si="26"/>
        <v>b</v>
      </c>
      <c r="C161" s="44"/>
      <c r="D161" s="51"/>
      <c r="E161" s="5"/>
      <c r="F161" s="18"/>
      <c r="G161" s="18"/>
      <c r="H161" s="18">
        <f t="shared" si="20"/>
        <v>0</v>
      </c>
      <c r="I161" s="128"/>
      <c r="J161" s="131"/>
      <c r="K161" s="128"/>
      <c r="L161" s="131"/>
    </row>
    <row r="162" spans="1:12" ht="18" hidden="1" x14ac:dyDescent="0.25">
      <c r="A162" s="28" t="str">
        <f t="shared" si="26"/>
        <v>b</v>
      </c>
      <c r="C162" s="44"/>
      <c r="D162" s="51"/>
      <c r="E162" s="5"/>
      <c r="F162" s="18"/>
      <c r="G162" s="18"/>
      <c r="H162" s="18">
        <f t="shared" si="20"/>
        <v>0</v>
      </c>
      <c r="I162" s="126"/>
      <c r="J162" s="129"/>
      <c r="K162" s="126"/>
      <c r="L162" s="129"/>
    </row>
    <row r="163" spans="1:12" ht="18" hidden="1" x14ac:dyDescent="0.25">
      <c r="A163" s="28" t="str">
        <f t="shared" si="26"/>
        <v>b</v>
      </c>
      <c r="C163" s="44"/>
      <c r="D163" s="51"/>
      <c r="E163" s="5"/>
      <c r="F163" s="18"/>
      <c r="G163" s="18"/>
      <c r="H163" s="18">
        <f t="shared" si="20"/>
        <v>0</v>
      </c>
      <c r="I163" s="128"/>
      <c r="J163" s="131"/>
      <c r="K163" s="128"/>
      <c r="L163" s="131"/>
    </row>
    <row r="164" spans="1:12" ht="18" hidden="1" x14ac:dyDescent="0.25">
      <c r="A164" s="28" t="str">
        <f t="shared" si="26"/>
        <v>b</v>
      </c>
      <c r="C164" s="44"/>
      <c r="D164" s="51"/>
      <c r="E164" s="5"/>
      <c r="F164" s="18"/>
      <c r="G164" s="18"/>
      <c r="H164" s="18">
        <f t="shared" si="20"/>
        <v>0</v>
      </c>
      <c r="I164" s="69"/>
      <c r="J164" s="68"/>
      <c r="K164" s="69"/>
      <c r="L164" s="68"/>
    </row>
    <row r="165" spans="1:12" ht="18" hidden="1" x14ac:dyDescent="0.25">
      <c r="A165" s="28" t="str">
        <f t="shared" si="26"/>
        <v>b</v>
      </c>
      <c r="C165" s="44"/>
      <c r="D165" s="51"/>
      <c r="E165" s="5"/>
      <c r="F165" s="18"/>
      <c r="G165" s="18"/>
      <c r="H165" s="18">
        <f t="shared" si="20"/>
        <v>0</v>
      </c>
      <c r="I165" s="51"/>
      <c r="J165" s="51"/>
      <c r="K165" s="51"/>
      <c r="L165" s="51"/>
    </row>
    <row r="166" spans="1:12" ht="18" hidden="1" x14ac:dyDescent="0.25">
      <c r="A166" s="28" t="str">
        <f t="shared" si="26"/>
        <v>b</v>
      </c>
      <c r="C166" s="44"/>
      <c r="D166" s="6"/>
      <c r="E166" s="5"/>
      <c r="F166" s="18"/>
      <c r="G166" s="18"/>
      <c r="H166" s="18">
        <f t="shared" si="20"/>
        <v>0</v>
      </c>
      <c r="I166" s="24"/>
      <c r="J166" s="61"/>
      <c r="K166" s="24"/>
      <c r="L166" s="24"/>
    </row>
    <row r="167" spans="1:12" ht="18" hidden="1" x14ac:dyDescent="0.25">
      <c r="A167" s="28" t="str">
        <f t="shared" si="26"/>
        <v>b</v>
      </c>
      <c r="C167" s="44"/>
      <c r="D167" s="6"/>
      <c r="E167" s="5"/>
      <c r="F167" s="18"/>
      <c r="G167" s="18"/>
      <c r="H167" s="18">
        <f t="shared" si="20"/>
        <v>0</v>
      </c>
      <c r="I167" s="24"/>
      <c r="J167" s="61"/>
      <c r="K167" s="24"/>
      <c r="L167" s="24"/>
    </row>
    <row r="168" spans="1:12" ht="18" hidden="1" x14ac:dyDescent="0.25">
      <c r="A168" s="28" t="str">
        <f t="shared" si="26"/>
        <v>b</v>
      </c>
      <c r="C168" s="44"/>
      <c r="D168" s="6"/>
      <c r="E168" s="5"/>
      <c r="F168" s="18"/>
      <c r="G168" s="18"/>
      <c r="H168" s="18">
        <f t="shared" si="20"/>
        <v>0</v>
      </c>
      <c r="I168" s="24"/>
      <c r="J168" s="61"/>
      <c r="K168" s="24"/>
      <c r="L168" s="24"/>
    </row>
    <row r="169" spans="1:12" ht="18" hidden="1" x14ac:dyDescent="0.25">
      <c r="A169" s="28" t="str">
        <f t="shared" si="26"/>
        <v>b</v>
      </c>
      <c r="C169" s="44"/>
      <c r="D169" s="6"/>
      <c r="E169" s="5"/>
      <c r="F169" s="18"/>
      <c r="G169" s="18"/>
      <c r="H169" s="18">
        <f t="shared" si="20"/>
        <v>0</v>
      </c>
      <c r="I169" s="24"/>
      <c r="J169" s="61"/>
      <c r="K169" s="24"/>
      <c r="L169" s="24"/>
    </row>
    <row r="170" spans="1:12" ht="18" hidden="1" x14ac:dyDescent="0.25">
      <c r="A170" s="28" t="str">
        <f t="shared" si="26"/>
        <v>b</v>
      </c>
      <c r="C170" s="44"/>
      <c r="D170" s="6"/>
      <c r="E170" s="5"/>
      <c r="F170" s="18"/>
      <c r="G170" s="18"/>
      <c r="H170" s="18">
        <f t="shared" si="20"/>
        <v>0</v>
      </c>
      <c r="I170" s="24"/>
      <c r="J170" s="61"/>
      <c r="K170" s="24"/>
      <c r="L170" s="24"/>
    </row>
    <row r="171" spans="1:12" ht="18" hidden="1" x14ac:dyDescent="0.25">
      <c r="A171" s="28" t="str">
        <f t="shared" si="26"/>
        <v>b</v>
      </c>
      <c r="C171" s="44"/>
      <c r="D171" s="6"/>
      <c r="E171" s="5"/>
      <c r="F171" s="18"/>
      <c r="G171" s="18"/>
      <c r="H171" s="18">
        <f t="shared" si="20"/>
        <v>0</v>
      </c>
      <c r="I171" s="24"/>
      <c r="J171" s="61"/>
      <c r="K171" s="24"/>
      <c r="L171" s="24"/>
    </row>
    <row r="172" spans="1:12" ht="18" hidden="1" x14ac:dyDescent="0.25">
      <c r="A172" s="28" t="str">
        <f t="shared" si="26"/>
        <v>b</v>
      </c>
      <c r="C172" s="44"/>
      <c r="D172" s="6"/>
      <c r="E172" s="5"/>
      <c r="F172" s="18"/>
      <c r="G172" s="18"/>
      <c r="H172" s="18">
        <f t="shared" si="20"/>
        <v>0</v>
      </c>
      <c r="I172" s="24"/>
      <c r="J172" s="61"/>
      <c r="K172" s="24"/>
      <c r="L172" s="24"/>
    </row>
    <row r="173" spans="1:12" ht="18" hidden="1" x14ac:dyDescent="0.25">
      <c r="A173" s="28" t="str">
        <f t="shared" si="26"/>
        <v>b</v>
      </c>
      <c r="C173" s="44"/>
      <c r="D173" s="6"/>
      <c r="E173" s="5"/>
      <c r="F173" s="18"/>
      <c r="G173" s="18"/>
      <c r="H173" s="18">
        <f t="shared" si="20"/>
        <v>0</v>
      </c>
      <c r="I173" s="24"/>
      <c r="J173" s="61"/>
      <c r="K173" s="24"/>
      <c r="L173" s="24"/>
    </row>
    <row r="174" spans="1:12" ht="18" hidden="1" x14ac:dyDescent="0.25">
      <c r="A174" s="28" t="str">
        <f t="shared" si="26"/>
        <v>b</v>
      </c>
      <c r="C174" s="44"/>
      <c r="D174" s="6"/>
      <c r="E174" s="5"/>
      <c r="F174" s="18"/>
      <c r="G174" s="18"/>
      <c r="H174" s="18">
        <f t="shared" si="20"/>
        <v>0</v>
      </c>
      <c r="I174" s="24"/>
      <c r="J174" s="61"/>
      <c r="K174" s="24"/>
      <c r="L174" s="24"/>
    </row>
    <row r="175" spans="1:12" ht="18" hidden="1" x14ac:dyDescent="0.25">
      <c r="A175" s="28" t="str">
        <f t="shared" si="26"/>
        <v>b</v>
      </c>
      <c r="C175" s="44"/>
      <c r="D175" s="6"/>
      <c r="E175" s="5"/>
      <c r="F175" s="18"/>
      <c r="G175" s="18"/>
      <c r="H175" s="18">
        <f t="shared" si="20"/>
        <v>0</v>
      </c>
      <c r="I175" s="24"/>
      <c r="J175" s="61"/>
      <c r="K175" s="24"/>
      <c r="L175" s="24"/>
    </row>
    <row r="176" spans="1:12" ht="18" hidden="1" x14ac:dyDescent="0.25">
      <c r="A176" s="28" t="str">
        <f t="shared" si="26"/>
        <v>b</v>
      </c>
      <c r="C176" s="44"/>
      <c r="D176" s="6"/>
      <c r="E176" s="5"/>
      <c r="F176" s="18"/>
      <c r="G176" s="18"/>
      <c r="H176" s="18">
        <f t="shared" si="20"/>
        <v>0</v>
      </c>
      <c r="I176" s="24"/>
      <c r="J176" s="61"/>
      <c r="K176" s="24"/>
      <c r="L176" s="24"/>
    </row>
    <row r="177" spans="1:12" ht="18" hidden="1" x14ac:dyDescent="0.25">
      <c r="A177" s="28" t="str">
        <f t="shared" si="26"/>
        <v>b</v>
      </c>
      <c r="C177" s="44"/>
      <c r="D177" s="6"/>
      <c r="E177" s="5"/>
      <c r="F177" s="18"/>
      <c r="G177" s="18"/>
      <c r="H177" s="18">
        <f t="shared" si="20"/>
        <v>0</v>
      </c>
      <c r="I177" s="24"/>
      <c r="J177" s="61"/>
      <c r="K177" s="24"/>
      <c r="L177" s="24"/>
    </row>
    <row r="178" spans="1:12" ht="18" hidden="1" x14ac:dyDescent="0.25">
      <c r="A178" s="28" t="str">
        <f t="shared" si="26"/>
        <v>b</v>
      </c>
      <c r="C178" s="44"/>
      <c r="D178" s="6"/>
      <c r="E178" s="5"/>
      <c r="F178" s="18"/>
      <c r="G178" s="18"/>
      <c r="H178" s="18">
        <f t="shared" si="20"/>
        <v>0</v>
      </c>
      <c r="I178" s="24"/>
      <c r="J178" s="61"/>
      <c r="K178" s="24"/>
      <c r="L178" s="24"/>
    </row>
    <row r="179" spans="1:12" ht="18" hidden="1" x14ac:dyDescent="0.25">
      <c r="A179" s="28" t="str">
        <f t="shared" si="26"/>
        <v>b</v>
      </c>
      <c r="C179" s="44"/>
      <c r="D179" s="6"/>
      <c r="E179" s="5"/>
      <c r="F179" s="18"/>
      <c r="G179" s="18"/>
      <c r="H179" s="18">
        <f t="shared" si="20"/>
        <v>0</v>
      </c>
      <c r="I179" s="24"/>
      <c r="J179" s="61"/>
      <c r="K179" s="24"/>
      <c r="L179" s="24"/>
    </row>
    <row r="180" spans="1:12" ht="18" hidden="1" x14ac:dyDescent="0.25">
      <c r="A180" s="28" t="str">
        <f t="shared" si="26"/>
        <v>b</v>
      </c>
      <c r="C180" s="44"/>
      <c r="D180" s="6"/>
      <c r="E180" s="5"/>
      <c r="F180" s="18"/>
      <c r="G180" s="18"/>
      <c r="H180" s="18">
        <f t="shared" si="20"/>
        <v>0</v>
      </c>
      <c r="I180" s="24"/>
      <c r="J180" s="61"/>
      <c r="K180" s="24"/>
      <c r="L180" s="24"/>
    </row>
    <row r="181" spans="1:12" ht="18" hidden="1" x14ac:dyDescent="0.25">
      <c r="A181" s="28" t="str">
        <f t="shared" si="26"/>
        <v>b</v>
      </c>
      <c r="C181" s="44"/>
      <c r="D181" s="6"/>
      <c r="E181" s="5"/>
      <c r="F181" s="18"/>
      <c r="G181" s="18"/>
      <c r="H181" s="18">
        <f t="shared" si="20"/>
        <v>0</v>
      </c>
      <c r="I181" s="24"/>
      <c r="J181" s="61"/>
      <c r="K181" s="24"/>
      <c r="L181" s="24"/>
    </row>
    <row r="182" spans="1:12" ht="18" hidden="1" x14ac:dyDescent="0.25">
      <c r="A182" s="28" t="str">
        <f t="shared" si="26"/>
        <v>b</v>
      </c>
      <c r="C182" s="44"/>
      <c r="D182" s="6"/>
      <c r="E182" s="5"/>
      <c r="F182" s="18"/>
      <c r="G182" s="18"/>
      <c r="H182" s="18">
        <f t="shared" si="20"/>
        <v>0</v>
      </c>
      <c r="I182" s="24"/>
      <c r="J182" s="61"/>
      <c r="K182" s="24"/>
      <c r="L182" s="24"/>
    </row>
    <row r="183" spans="1:12" ht="18" hidden="1" x14ac:dyDescent="0.25">
      <c r="A183" s="28" t="str">
        <f t="shared" si="26"/>
        <v>b</v>
      </c>
      <c r="C183" s="44"/>
      <c r="D183" s="6"/>
      <c r="E183" s="5"/>
      <c r="F183" s="18"/>
      <c r="G183" s="18"/>
      <c r="H183" s="18">
        <f t="shared" si="20"/>
        <v>0</v>
      </c>
      <c r="I183" s="24"/>
      <c r="J183" s="61"/>
      <c r="K183" s="24"/>
      <c r="L183" s="24"/>
    </row>
    <row r="184" spans="1:12" ht="18" hidden="1" x14ac:dyDescent="0.25">
      <c r="A184" s="28" t="str">
        <f t="shared" si="26"/>
        <v>b</v>
      </c>
      <c r="C184" s="97"/>
      <c r="D184" s="79"/>
      <c r="E184" s="89"/>
      <c r="F184" s="90"/>
      <c r="G184" s="90"/>
      <c r="H184" s="90">
        <f t="shared" si="20"/>
        <v>0</v>
      </c>
      <c r="I184" s="91"/>
      <c r="J184" s="92"/>
      <c r="K184" s="24"/>
      <c r="L184" s="24"/>
    </row>
    <row r="185" spans="1:12" ht="26.25" customHeight="1" x14ac:dyDescent="0.25">
      <c r="A185" s="28" t="str">
        <f t="shared" si="26"/>
        <v>a</v>
      </c>
      <c r="B185">
        <v>1</v>
      </c>
      <c r="C185" s="21" t="s">
        <v>86</v>
      </c>
      <c r="D185" s="21" t="s">
        <v>23</v>
      </c>
      <c r="E185" s="22"/>
      <c r="F185" s="23">
        <f t="shared" ref="F185:H185" si="29">F186+F246</f>
        <v>34007140</v>
      </c>
      <c r="G185" s="23">
        <f t="shared" si="29"/>
        <v>32702220.049999997</v>
      </c>
      <c r="H185" s="23">
        <f t="shared" si="29"/>
        <v>1304919.9500000002</v>
      </c>
      <c r="I185" s="23"/>
      <c r="J185" s="23"/>
      <c r="K185" s="87">
        <f>K186+K246</f>
        <v>0</v>
      </c>
      <c r="L185" s="23">
        <f>L186+L246</f>
        <v>0</v>
      </c>
    </row>
    <row r="186" spans="1:12" ht="27" customHeight="1" x14ac:dyDescent="0.25">
      <c r="A186" s="28" t="str">
        <f t="shared" si="26"/>
        <v>a</v>
      </c>
      <c r="B186">
        <v>1</v>
      </c>
      <c r="C186" s="4" t="s">
        <v>87</v>
      </c>
      <c r="D186" s="4" t="s">
        <v>24</v>
      </c>
      <c r="E186" s="10"/>
      <c r="F186" s="15">
        <f t="shared" ref="F186:H186" si="30">F187+F192+F197+F204+F209+F214+F221+F226+F232+F206</f>
        <v>1378427</v>
      </c>
      <c r="G186" s="15">
        <f t="shared" si="30"/>
        <v>1124107.17</v>
      </c>
      <c r="H186" s="15">
        <f t="shared" si="30"/>
        <v>254319.83000000002</v>
      </c>
      <c r="I186" s="15"/>
      <c r="J186" s="15"/>
      <c r="K186" s="80">
        <f>K187+K192+K197+K204+K209+K214+K221+K226+K232+K206</f>
        <v>0</v>
      </c>
      <c r="L186" s="15">
        <f>L187+L192+L197+L204+L209+L214+L221+L226+L232+L206</f>
        <v>0</v>
      </c>
    </row>
    <row r="187" spans="1:12" ht="36" x14ac:dyDescent="0.25">
      <c r="A187" s="28" t="str">
        <f t="shared" si="26"/>
        <v>a</v>
      </c>
      <c r="B187">
        <v>1</v>
      </c>
      <c r="C187" s="40" t="s">
        <v>130</v>
      </c>
      <c r="D187" s="3" t="s">
        <v>9</v>
      </c>
      <c r="E187" s="3"/>
      <c r="F187" s="17">
        <f>SUM(F188:F191)</f>
        <v>463994</v>
      </c>
      <c r="G187" s="17">
        <f t="shared" ref="G187:H187" si="31">SUM(G188:G191)</f>
        <v>439647.73</v>
      </c>
      <c r="H187" s="17">
        <f t="shared" si="31"/>
        <v>24346.270000000004</v>
      </c>
      <c r="I187" s="17"/>
      <c r="J187" s="60"/>
      <c r="K187" s="17">
        <f t="shared" ref="K187:L187" si="32">SUM(K188:K191)</f>
        <v>0</v>
      </c>
      <c r="L187" s="17">
        <f t="shared" si="32"/>
        <v>0</v>
      </c>
    </row>
    <row r="188" spans="1:12" ht="54" x14ac:dyDescent="0.25">
      <c r="A188" s="28" t="str">
        <f t="shared" si="26"/>
        <v>a</v>
      </c>
      <c r="C188" s="42"/>
      <c r="D188" s="51" t="s">
        <v>131</v>
      </c>
      <c r="E188" s="5" t="s">
        <v>4</v>
      </c>
      <c r="F188" s="18">
        <v>99527</v>
      </c>
      <c r="G188" s="18">
        <v>99500.73</v>
      </c>
      <c r="H188" s="18">
        <f t="shared" ref="H188:H213" si="33">F188-G188</f>
        <v>26.270000000004075</v>
      </c>
      <c r="I188" s="63" t="s">
        <v>219</v>
      </c>
      <c r="J188" s="64"/>
      <c r="K188" s="24"/>
      <c r="L188" s="24"/>
    </row>
    <row r="189" spans="1:12" ht="54" x14ac:dyDescent="0.25">
      <c r="A189" s="28" t="str">
        <f t="shared" si="26"/>
        <v>a</v>
      </c>
      <c r="C189" s="42"/>
      <c r="D189" s="51" t="s">
        <v>132</v>
      </c>
      <c r="E189" s="5" t="s">
        <v>4</v>
      </c>
      <c r="F189" s="18">
        <v>291432</v>
      </c>
      <c r="G189" s="18">
        <v>270216</v>
      </c>
      <c r="H189" s="18">
        <f t="shared" si="33"/>
        <v>21216</v>
      </c>
      <c r="I189" s="63" t="s">
        <v>219</v>
      </c>
      <c r="J189" s="64"/>
      <c r="K189" s="24"/>
      <c r="L189" s="24"/>
    </row>
    <row r="190" spans="1:12" ht="72" x14ac:dyDescent="0.25">
      <c r="A190" s="28" t="str">
        <f t="shared" si="26"/>
        <v>a</v>
      </c>
      <c r="C190" s="42"/>
      <c r="D190" s="51" t="s">
        <v>133</v>
      </c>
      <c r="E190" s="5" t="s">
        <v>4</v>
      </c>
      <c r="F190" s="18">
        <v>73035</v>
      </c>
      <c r="G190" s="18">
        <v>69931</v>
      </c>
      <c r="H190" s="18">
        <f t="shared" si="33"/>
        <v>3104</v>
      </c>
      <c r="I190" s="63" t="s">
        <v>219</v>
      </c>
      <c r="J190" s="64"/>
      <c r="K190" s="24"/>
      <c r="L190" s="24"/>
    </row>
    <row r="191" spans="1:12" ht="18" hidden="1" x14ac:dyDescent="0.25">
      <c r="A191" s="28" t="str">
        <f t="shared" si="26"/>
        <v>b</v>
      </c>
      <c r="C191" s="93"/>
      <c r="D191" s="98"/>
      <c r="E191" s="89"/>
      <c r="F191" s="90"/>
      <c r="G191" s="90"/>
      <c r="H191" s="90"/>
      <c r="I191" s="90"/>
      <c r="J191" s="100"/>
      <c r="K191" s="24"/>
      <c r="L191" s="24"/>
    </row>
    <row r="192" spans="1:12" ht="37.5" customHeight="1" x14ac:dyDescent="0.25">
      <c r="A192" s="28" t="str">
        <f t="shared" si="26"/>
        <v>a</v>
      </c>
      <c r="B192">
        <v>1</v>
      </c>
      <c r="C192" s="3" t="s">
        <v>88</v>
      </c>
      <c r="D192" s="3" t="s">
        <v>25</v>
      </c>
      <c r="E192" s="12"/>
      <c r="F192" s="19">
        <f t="shared" ref="F192:G192" si="34">SUM(F193:F196)</f>
        <v>49920</v>
      </c>
      <c r="G192" s="19">
        <f t="shared" si="34"/>
        <v>48360</v>
      </c>
      <c r="H192" s="19">
        <f>SUM(H193:H196)</f>
        <v>1560</v>
      </c>
      <c r="I192" s="19"/>
      <c r="J192" s="19"/>
      <c r="K192" s="81">
        <f t="shared" ref="K192:L192" si="35">SUM(K193:K196)</f>
        <v>0</v>
      </c>
      <c r="L192" s="19">
        <f t="shared" si="35"/>
        <v>0</v>
      </c>
    </row>
    <row r="193" spans="1:12" ht="36" x14ac:dyDescent="0.25">
      <c r="A193" s="28" t="str">
        <f t="shared" si="26"/>
        <v>a</v>
      </c>
      <c r="C193" s="58"/>
      <c r="D193" s="52" t="s">
        <v>161</v>
      </c>
      <c r="E193" s="1" t="s">
        <v>4</v>
      </c>
      <c r="F193" s="18">
        <v>49920</v>
      </c>
      <c r="G193" s="18">
        <v>48360</v>
      </c>
      <c r="H193" s="18">
        <f t="shared" si="33"/>
        <v>1560</v>
      </c>
      <c r="I193" s="63" t="s">
        <v>219</v>
      </c>
      <c r="J193" s="76"/>
      <c r="K193" s="85"/>
      <c r="L193" s="24"/>
    </row>
    <row r="194" spans="1:12" ht="18" hidden="1" x14ac:dyDescent="0.25">
      <c r="A194" s="28" t="str">
        <f t="shared" si="26"/>
        <v>b</v>
      </c>
      <c r="C194" s="41"/>
      <c r="D194" s="2"/>
      <c r="E194" s="1"/>
      <c r="F194" s="18"/>
      <c r="G194" s="18"/>
      <c r="H194" s="18">
        <f t="shared" si="33"/>
        <v>0</v>
      </c>
      <c r="I194" s="24"/>
      <c r="J194" s="61"/>
      <c r="K194" s="24"/>
      <c r="L194" s="24"/>
    </row>
    <row r="195" spans="1:12" ht="18" hidden="1" x14ac:dyDescent="0.25">
      <c r="A195" s="28" t="str">
        <f t="shared" si="26"/>
        <v>b</v>
      </c>
      <c r="C195" s="41"/>
      <c r="D195" s="2"/>
      <c r="E195" s="1"/>
      <c r="F195" s="18"/>
      <c r="G195" s="18"/>
      <c r="H195" s="18">
        <f t="shared" si="33"/>
        <v>0</v>
      </c>
      <c r="I195" s="24"/>
      <c r="J195" s="61"/>
      <c r="K195" s="24"/>
      <c r="L195" s="24"/>
    </row>
    <row r="196" spans="1:12" ht="18" hidden="1" x14ac:dyDescent="0.25">
      <c r="A196" s="28" t="str">
        <f t="shared" si="26"/>
        <v>b</v>
      </c>
      <c r="C196" s="41"/>
      <c r="D196" s="2"/>
      <c r="E196" s="1"/>
      <c r="F196" s="18"/>
      <c r="G196" s="18"/>
      <c r="H196" s="18">
        <f t="shared" si="33"/>
        <v>0</v>
      </c>
      <c r="I196" s="24"/>
      <c r="J196" s="61"/>
      <c r="K196" s="24"/>
      <c r="L196" s="24"/>
    </row>
    <row r="197" spans="1:12" ht="18" hidden="1" x14ac:dyDescent="0.25">
      <c r="A197" s="28" t="str">
        <f t="shared" si="26"/>
        <v>b</v>
      </c>
      <c r="B197">
        <v>1</v>
      </c>
      <c r="C197" s="40" t="s">
        <v>134</v>
      </c>
      <c r="D197" s="3" t="s">
        <v>10</v>
      </c>
      <c r="E197" s="3"/>
      <c r="F197" s="17">
        <f t="shared" ref="F197:G197" si="36">SUM(F198:F203)</f>
        <v>0</v>
      </c>
      <c r="G197" s="17">
        <f t="shared" si="36"/>
        <v>0</v>
      </c>
      <c r="H197" s="17">
        <f>SUM(H198:H203)</f>
        <v>0</v>
      </c>
      <c r="I197" s="17"/>
      <c r="J197" s="60"/>
      <c r="K197" s="17">
        <f t="shared" ref="K197:L197" si="37">SUM(K198:K203)</f>
        <v>0</v>
      </c>
      <c r="L197" s="17">
        <f t="shared" si="37"/>
        <v>0</v>
      </c>
    </row>
    <row r="198" spans="1:12" ht="18" hidden="1" x14ac:dyDescent="0.25">
      <c r="A198" s="28" t="str">
        <f t="shared" si="26"/>
        <v>b</v>
      </c>
      <c r="C198" s="42"/>
      <c r="D198" s="51"/>
      <c r="E198" s="5"/>
      <c r="F198" s="18"/>
      <c r="G198" s="18"/>
      <c r="H198" s="18">
        <f t="shared" si="33"/>
        <v>0</v>
      </c>
      <c r="I198" s="76"/>
      <c r="J198" s="76"/>
      <c r="K198" s="24"/>
      <c r="L198" s="24"/>
    </row>
    <row r="199" spans="1:12" ht="18" hidden="1" x14ac:dyDescent="0.25">
      <c r="A199" s="28" t="str">
        <f t="shared" si="26"/>
        <v>b</v>
      </c>
      <c r="C199" s="42"/>
      <c r="D199" s="2"/>
      <c r="E199" s="1"/>
      <c r="F199" s="18"/>
      <c r="G199" s="18"/>
      <c r="H199" s="18">
        <f t="shared" si="33"/>
        <v>0</v>
      </c>
      <c r="I199" s="24"/>
      <c r="J199" s="61"/>
      <c r="K199" s="24"/>
      <c r="L199" s="24"/>
    </row>
    <row r="200" spans="1:12" ht="18" hidden="1" x14ac:dyDescent="0.25">
      <c r="A200" s="28" t="str">
        <f t="shared" si="26"/>
        <v>b</v>
      </c>
      <c r="C200" s="42"/>
      <c r="D200" s="2"/>
      <c r="E200" s="1"/>
      <c r="F200" s="18"/>
      <c r="G200" s="18"/>
      <c r="H200" s="18">
        <f t="shared" si="33"/>
        <v>0</v>
      </c>
      <c r="I200" s="24"/>
      <c r="J200" s="61"/>
      <c r="K200" s="24"/>
      <c r="L200" s="24"/>
    </row>
    <row r="201" spans="1:12" ht="18" hidden="1" x14ac:dyDescent="0.25">
      <c r="A201" s="28" t="str">
        <f t="shared" si="26"/>
        <v>b</v>
      </c>
      <c r="C201" s="42"/>
      <c r="D201" s="2"/>
      <c r="E201" s="1"/>
      <c r="F201" s="18"/>
      <c r="G201" s="18"/>
      <c r="H201" s="18">
        <f t="shared" si="33"/>
        <v>0</v>
      </c>
      <c r="I201" s="24"/>
      <c r="J201" s="61"/>
      <c r="K201" s="24"/>
      <c r="L201" s="24"/>
    </row>
    <row r="202" spans="1:12" ht="18" hidden="1" x14ac:dyDescent="0.25">
      <c r="A202" s="28" t="str">
        <f t="shared" si="26"/>
        <v>b</v>
      </c>
      <c r="C202" s="42"/>
      <c r="D202" s="2"/>
      <c r="E202" s="1"/>
      <c r="F202" s="18"/>
      <c r="G202" s="18"/>
      <c r="H202" s="18">
        <f t="shared" si="33"/>
        <v>0</v>
      </c>
      <c r="I202" s="24"/>
      <c r="J202" s="61"/>
      <c r="K202" s="24"/>
      <c r="L202" s="24"/>
    </row>
    <row r="203" spans="1:12" ht="18" hidden="1" x14ac:dyDescent="0.25">
      <c r="A203" s="28" t="str">
        <f t="shared" ref="A203:A266" si="38">IF(OR(F203&lt;&gt;0,G203&lt;&gt;0,H203&lt;&gt;0),"a","b")</f>
        <v>b</v>
      </c>
      <c r="C203" s="42"/>
      <c r="D203" s="2"/>
      <c r="E203" s="1"/>
      <c r="F203" s="18"/>
      <c r="G203" s="18"/>
      <c r="H203" s="18">
        <f t="shared" si="33"/>
        <v>0</v>
      </c>
      <c r="I203" s="24"/>
      <c r="J203" s="61"/>
      <c r="K203" s="24"/>
      <c r="L203" s="24"/>
    </row>
    <row r="204" spans="1:12" ht="18" hidden="1" x14ac:dyDescent="0.25">
      <c r="A204" s="28" t="str">
        <f t="shared" si="38"/>
        <v>b</v>
      </c>
      <c r="B204">
        <v>1</v>
      </c>
      <c r="C204" s="40" t="s">
        <v>135</v>
      </c>
      <c r="D204" s="3" t="s">
        <v>26</v>
      </c>
      <c r="E204" s="11"/>
      <c r="F204" s="17">
        <f t="shared" ref="F204:G204" si="39">F205</f>
        <v>0</v>
      </c>
      <c r="G204" s="17">
        <f t="shared" si="39"/>
        <v>0</v>
      </c>
      <c r="H204" s="17">
        <f>H205</f>
        <v>0</v>
      </c>
      <c r="I204" s="17"/>
      <c r="J204" s="60"/>
      <c r="K204" s="24"/>
      <c r="L204" s="24"/>
    </row>
    <row r="205" spans="1:12" ht="18" hidden="1" x14ac:dyDescent="0.25">
      <c r="A205" s="28" t="str">
        <f t="shared" si="38"/>
        <v>b</v>
      </c>
      <c r="C205" s="88"/>
      <c r="D205" s="101"/>
      <c r="E205" s="102"/>
      <c r="F205" s="90"/>
      <c r="G205" s="90"/>
      <c r="H205" s="90">
        <f t="shared" si="33"/>
        <v>0</v>
      </c>
      <c r="I205" s="91"/>
      <c r="J205" s="92"/>
      <c r="K205" s="24"/>
      <c r="L205" s="24"/>
    </row>
    <row r="206" spans="1:12" ht="72" hidden="1" customHeight="1" x14ac:dyDescent="0.25">
      <c r="A206" s="28" t="str">
        <f t="shared" si="38"/>
        <v>b</v>
      </c>
      <c r="B206">
        <v>1</v>
      </c>
      <c r="C206" s="3" t="s">
        <v>89</v>
      </c>
      <c r="D206" s="3" t="s">
        <v>38</v>
      </c>
      <c r="E206" s="11"/>
      <c r="F206" s="17">
        <f t="shared" ref="F206:G206" si="40">SUM(F207:F208)</f>
        <v>0</v>
      </c>
      <c r="G206" s="17">
        <f t="shared" si="40"/>
        <v>0</v>
      </c>
      <c r="H206" s="17">
        <f t="shared" ref="H206" si="41">SUM(H207:H208)</f>
        <v>0</v>
      </c>
      <c r="I206" s="17"/>
      <c r="J206" s="17"/>
      <c r="K206" s="85"/>
      <c r="L206" s="24"/>
    </row>
    <row r="207" spans="1:12" ht="36" hidden="1" x14ac:dyDescent="0.25">
      <c r="A207" s="28" t="str">
        <f t="shared" si="38"/>
        <v>b</v>
      </c>
      <c r="C207" s="58"/>
      <c r="D207" s="52"/>
      <c r="E207" s="1" t="s">
        <v>4</v>
      </c>
      <c r="F207" s="18"/>
      <c r="G207" s="18"/>
      <c r="H207" s="18">
        <f t="shared" si="33"/>
        <v>0</v>
      </c>
      <c r="I207" s="76"/>
      <c r="J207" s="76"/>
      <c r="K207" s="85"/>
      <c r="L207" s="24"/>
    </row>
    <row r="208" spans="1:12" ht="36" hidden="1" x14ac:dyDescent="0.25">
      <c r="A208" s="28" t="str">
        <f t="shared" si="38"/>
        <v>b</v>
      </c>
      <c r="C208" s="88"/>
      <c r="D208" s="103"/>
      <c r="E208" s="102" t="s">
        <v>4</v>
      </c>
      <c r="F208" s="90"/>
      <c r="G208" s="90"/>
      <c r="H208" s="90">
        <f t="shared" si="33"/>
        <v>0</v>
      </c>
      <c r="I208" s="91"/>
      <c r="J208" s="92"/>
      <c r="K208" s="24"/>
      <c r="L208" s="24"/>
    </row>
    <row r="209" spans="1:12" ht="72" hidden="1" x14ac:dyDescent="0.25">
      <c r="A209" s="28" t="str">
        <f t="shared" si="38"/>
        <v>b</v>
      </c>
      <c r="B209">
        <v>1</v>
      </c>
      <c r="C209" s="110" t="s">
        <v>137</v>
      </c>
      <c r="D209" s="3" t="s">
        <v>27</v>
      </c>
      <c r="E209" s="11"/>
      <c r="F209" s="17">
        <f>SUM(F210:F213)</f>
        <v>0</v>
      </c>
      <c r="G209" s="17">
        <f t="shared" ref="G209:H209" si="42">SUM(G210:G213)</f>
        <v>0</v>
      </c>
      <c r="H209" s="17">
        <f t="shared" si="42"/>
        <v>0</v>
      </c>
      <c r="I209" s="17"/>
      <c r="J209" s="17"/>
      <c r="K209" s="85"/>
      <c r="L209" s="24"/>
    </row>
    <row r="210" spans="1:12" ht="36" hidden="1" x14ac:dyDescent="0.25">
      <c r="A210" s="28" t="str">
        <f t="shared" si="38"/>
        <v>b</v>
      </c>
      <c r="C210" s="111"/>
      <c r="D210" s="52" t="s">
        <v>67</v>
      </c>
      <c r="E210" s="1" t="s">
        <v>4</v>
      </c>
      <c r="F210" s="18"/>
      <c r="G210" s="18"/>
      <c r="H210" s="18">
        <f t="shared" si="33"/>
        <v>0</v>
      </c>
      <c r="I210" s="76"/>
      <c r="J210" s="76"/>
      <c r="K210" s="85"/>
      <c r="L210" s="24"/>
    </row>
    <row r="211" spans="1:12" ht="18" hidden="1" x14ac:dyDescent="0.25">
      <c r="A211" s="28" t="str">
        <f t="shared" si="38"/>
        <v>b</v>
      </c>
      <c r="C211" s="45"/>
      <c r="D211" s="2"/>
      <c r="E211" s="1"/>
      <c r="F211" s="18"/>
      <c r="G211" s="18"/>
      <c r="H211" s="18">
        <f t="shared" si="33"/>
        <v>0</v>
      </c>
      <c r="I211" s="76"/>
      <c r="J211" s="76"/>
      <c r="K211" s="24"/>
      <c r="L211" s="24"/>
    </row>
    <row r="212" spans="1:12" ht="18" hidden="1" x14ac:dyDescent="0.25">
      <c r="A212" s="28" t="str">
        <f t="shared" si="38"/>
        <v>b</v>
      </c>
      <c r="C212" s="45"/>
      <c r="D212" s="2"/>
      <c r="E212" s="1"/>
      <c r="F212" s="18"/>
      <c r="G212" s="18"/>
      <c r="H212" s="18">
        <f t="shared" si="33"/>
        <v>0</v>
      </c>
      <c r="I212" s="76"/>
      <c r="J212" s="76"/>
      <c r="K212" s="24"/>
      <c r="L212" s="24"/>
    </row>
    <row r="213" spans="1:12" ht="18" hidden="1" x14ac:dyDescent="0.25">
      <c r="A213" s="28" t="str">
        <f t="shared" si="38"/>
        <v>b</v>
      </c>
      <c r="C213" s="45"/>
      <c r="D213" s="52"/>
      <c r="E213" s="1"/>
      <c r="F213" s="18"/>
      <c r="G213" s="18"/>
      <c r="H213" s="18">
        <f t="shared" si="33"/>
        <v>0</v>
      </c>
      <c r="I213" s="76"/>
      <c r="J213" s="76"/>
      <c r="K213" s="24"/>
      <c r="L213" s="24"/>
    </row>
    <row r="214" spans="1:12" ht="18" x14ac:dyDescent="0.25">
      <c r="A214" s="28" t="str">
        <f t="shared" si="38"/>
        <v>a</v>
      </c>
      <c r="B214">
        <v>1</v>
      </c>
      <c r="C214" s="40" t="s">
        <v>138</v>
      </c>
      <c r="D214" s="3" t="s">
        <v>30</v>
      </c>
      <c r="E214" s="3"/>
      <c r="F214" s="17">
        <f t="shared" ref="F214:G214" si="43">F215+F217</f>
        <v>77815</v>
      </c>
      <c r="G214" s="17">
        <f t="shared" si="43"/>
        <v>75650</v>
      </c>
      <c r="H214" s="17">
        <f>H215+H217</f>
        <v>2165</v>
      </c>
      <c r="I214" s="17"/>
      <c r="J214" s="60"/>
      <c r="K214" s="17">
        <f t="shared" ref="K214:L214" si="44">K215+K217</f>
        <v>0</v>
      </c>
      <c r="L214" s="17">
        <f t="shared" si="44"/>
        <v>0</v>
      </c>
    </row>
    <row r="215" spans="1:12" ht="36" x14ac:dyDescent="0.25">
      <c r="A215" s="28" t="str">
        <f t="shared" si="38"/>
        <v>a</v>
      </c>
      <c r="B215">
        <v>1</v>
      </c>
      <c r="C215" s="40" t="s">
        <v>139</v>
      </c>
      <c r="D215" s="3" t="s">
        <v>31</v>
      </c>
      <c r="E215" s="3"/>
      <c r="F215" s="17">
        <f t="shared" ref="F215:H215" si="45">F216</f>
        <v>9015</v>
      </c>
      <c r="G215" s="17">
        <f t="shared" si="45"/>
        <v>9000</v>
      </c>
      <c r="H215" s="17">
        <f t="shared" si="45"/>
        <v>15</v>
      </c>
      <c r="I215" s="17"/>
      <c r="J215" s="60"/>
      <c r="K215" s="24"/>
      <c r="L215" s="24"/>
    </row>
    <row r="216" spans="1:12" ht="72" x14ac:dyDescent="0.25">
      <c r="A216" s="28" t="str">
        <f t="shared" si="38"/>
        <v>a</v>
      </c>
      <c r="C216" s="46"/>
      <c r="D216" s="52" t="s">
        <v>178</v>
      </c>
      <c r="E216" s="2" t="s">
        <v>13</v>
      </c>
      <c r="F216" s="18">
        <v>9015</v>
      </c>
      <c r="G216" s="18">
        <v>9000</v>
      </c>
      <c r="H216" s="18">
        <f t="shared" ref="H216" si="46">F216-G216</f>
        <v>15</v>
      </c>
      <c r="I216" s="63" t="s">
        <v>219</v>
      </c>
      <c r="J216" s="51"/>
      <c r="K216" s="24"/>
      <c r="L216" s="24"/>
    </row>
    <row r="217" spans="1:12" ht="90" x14ac:dyDescent="0.25">
      <c r="A217" s="28" t="str">
        <f t="shared" si="38"/>
        <v>a</v>
      </c>
      <c r="B217">
        <v>1</v>
      </c>
      <c r="C217" s="40" t="s">
        <v>136</v>
      </c>
      <c r="D217" s="3" t="s">
        <v>11</v>
      </c>
      <c r="E217" s="3"/>
      <c r="F217" s="17">
        <f t="shared" ref="F217:L217" si="47">SUM(F218:F220)</f>
        <v>68800</v>
      </c>
      <c r="G217" s="17">
        <f t="shared" si="47"/>
        <v>66650</v>
      </c>
      <c r="H217" s="17">
        <f t="shared" si="47"/>
        <v>2150</v>
      </c>
      <c r="I217" s="17"/>
      <c r="J217" s="60"/>
      <c r="K217" s="17">
        <f t="shared" si="47"/>
        <v>0</v>
      </c>
      <c r="L217" s="17">
        <f t="shared" si="47"/>
        <v>0</v>
      </c>
    </row>
    <row r="218" spans="1:12" ht="36" x14ac:dyDescent="0.25">
      <c r="A218" s="28" t="str">
        <f t="shared" si="38"/>
        <v>a</v>
      </c>
      <c r="C218" s="42"/>
      <c r="D218" s="51" t="s">
        <v>161</v>
      </c>
      <c r="E218" s="5" t="s">
        <v>4</v>
      </c>
      <c r="F218" s="18">
        <v>68800</v>
      </c>
      <c r="G218" s="18">
        <v>66650</v>
      </c>
      <c r="H218" s="18">
        <f t="shared" ref="H218:H231" si="48">F218-G218</f>
        <v>2150</v>
      </c>
      <c r="I218" s="63" t="s">
        <v>219</v>
      </c>
      <c r="J218" s="76"/>
      <c r="K218" s="24"/>
      <c r="L218" s="24"/>
    </row>
    <row r="219" spans="1:12" ht="18" hidden="1" x14ac:dyDescent="0.25">
      <c r="A219" s="28" t="str">
        <f t="shared" si="38"/>
        <v>b</v>
      </c>
      <c r="C219" s="42"/>
      <c r="D219" s="52"/>
      <c r="E219" s="1"/>
      <c r="F219" s="18"/>
      <c r="G219" s="18"/>
      <c r="H219" s="18">
        <f t="shared" si="48"/>
        <v>0</v>
      </c>
      <c r="I219" s="76"/>
      <c r="J219" s="76"/>
      <c r="K219" s="24"/>
      <c r="L219" s="24"/>
    </row>
    <row r="220" spans="1:12" ht="18" hidden="1" x14ac:dyDescent="0.25">
      <c r="A220" s="28" t="str">
        <f t="shared" si="38"/>
        <v>b</v>
      </c>
      <c r="C220" s="42"/>
      <c r="D220" s="2"/>
      <c r="E220" s="1"/>
      <c r="F220" s="18"/>
      <c r="G220" s="18"/>
      <c r="H220" s="18">
        <f t="shared" si="48"/>
        <v>0</v>
      </c>
      <c r="I220" s="76"/>
      <c r="J220" s="76"/>
      <c r="K220" s="24"/>
      <c r="L220" s="24"/>
    </row>
    <row r="221" spans="1:12" ht="36" customHeight="1" x14ac:dyDescent="0.25">
      <c r="A221" s="28" t="str">
        <f t="shared" si="38"/>
        <v>a</v>
      </c>
      <c r="B221">
        <v>1</v>
      </c>
      <c r="C221" s="40" t="s">
        <v>92</v>
      </c>
      <c r="D221" s="3" t="s">
        <v>12</v>
      </c>
      <c r="E221" s="3"/>
      <c r="F221" s="17">
        <f t="shared" ref="F221:G221" si="49">F222+F223+F225</f>
        <v>607369</v>
      </c>
      <c r="G221" s="17">
        <f t="shared" si="49"/>
        <v>409450</v>
      </c>
      <c r="H221" s="17">
        <f>SUM(H222:H225)</f>
        <v>197919</v>
      </c>
      <c r="I221" s="17"/>
      <c r="J221" s="60"/>
      <c r="K221" s="24"/>
      <c r="L221" s="24"/>
    </row>
    <row r="222" spans="1:12" ht="54" x14ac:dyDescent="0.25">
      <c r="A222" s="28" t="str">
        <f t="shared" si="38"/>
        <v>a</v>
      </c>
      <c r="C222" s="42"/>
      <c r="D222" s="114" t="s">
        <v>177</v>
      </c>
      <c r="E222" s="5" t="s">
        <v>13</v>
      </c>
      <c r="F222" s="18">
        <v>517369</v>
      </c>
      <c r="G222" s="18">
        <v>319950</v>
      </c>
      <c r="H222" s="18">
        <f t="shared" si="48"/>
        <v>197419</v>
      </c>
      <c r="I222" s="63" t="s">
        <v>219</v>
      </c>
      <c r="J222" s="51"/>
      <c r="K222" s="24"/>
      <c r="L222" s="24"/>
    </row>
    <row r="223" spans="1:12" ht="90" x14ac:dyDescent="0.25">
      <c r="A223" s="28" t="str">
        <f t="shared" si="38"/>
        <v>a</v>
      </c>
      <c r="C223" s="42"/>
      <c r="D223" s="51" t="s">
        <v>179</v>
      </c>
      <c r="E223" s="5" t="s">
        <v>13</v>
      </c>
      <c r="F223" s="18">
        <v>90000</v>
      </c>
      <c r="G223" s="18">
        <v>89500</v>
      </c>
      <c r="H223" s="18">
        <f t="shared" si="48"/>
        <v>500</v>
      </c>
      <c r="I223" s="63" t="s">
        <v>219</v>
      </c>
      <c r="J223" s="51"/>
      <c r="K223" s="24"/>
      <c r="L223" s="24"/>
    </row>
    <row r="224" spans="1:12" ht="18" hidden="1" x14ac:dyDescent="0.25">
      <c r="A224" s="28" t="str">
        <f t="shared" si="38"/>
        <v>b</v>
      </c>
      <c r="C224" s="42"/>
      <c r="D224" s="51"/>
      <c r="E224" s="5"/>
      <c r="F224" s="18"/>
      <c r="G224" s="18"/>
      <c r="H224" s="18">
        <f t="shared" si="48"/>
        <v>0</v>
      </c>
      <c r="I224" s="51"/>
      <c r="J224" s="51"/>
      <c r="K224" s="24"/>
      <c r="L224" s="24"/>
    </row>
    <row r="225" spans="1:12" ht="18" hidden="1" x14ac:dyDescent="0.25">
      <c r="A225" s="28" t="str">
        <f t="shared" si="38"/>
        <v>b</v>
      </c>
      <c r="C225" s="93"/>
      <c r="D225" s="98"/>
      <c r="E225" s="89"/>
      <c r="F225" s="90"/>
      <c r="G225" s="90"/>
      <c r="H225" s="90">
        <f t="shared" si="48"/>
        <v>0</v>
      </c>
      <c r="I225" s="98"/>
      <c r="J225" s="98"/>
      <c r="K225" s="24"/>
      <c r="L225" s="24"/>
    </row>
    <row r="226" spans="1:12" ht="18" hidden="1" x14ac:dyDescent="0.25">
      <c r="A226" s="28" t="str">
        <f t="shared" si="38"/>
        <v>b</v>
      </c>
      <c r="B226">
        <v>1</v>
      </c>
      <c r="C226" s="3" t="s">
        <v>176</v>
      </c>
      <c r="D226" s="3" t="s">
        <v>60</v>
      </c>
      <c r="E226" s="12"/>
      <c r="F226" s="17">
        <f t="shared" ref="F226:G226" si="50">SUM(F227:F231)</f>
        <v>0</v>
      </c>
      <c r="G226" s="17">
        <f t="shared" si="50"/>
        <v>0</v>
      </c>
      <c r="H226" s="17">
        <f>SUM(H227:H231)</f>
        <v>0</v>
      </c>
      <c r="I226" s="17"/>
      <c r="J226" s="17"/>
      <c r="K226" s="85"/>
      <c r="L226" s="24"/>
    </row>
    <row r="227" spans="1:12" ht="18" hidden="1" x14ac:dyDescent="0.25">
      <c r="A227" s="28" t="str">
        <f t="shared" si="38"/>
        <v>b</v>
      </c>
      <c r="C227" s="58"/>
      <c r="D227" s="51"/>
      <c r="E227" s="6"/>
      <c r="F227" s="18"/>
      <c r="G227" s="18"/>
      <c r="H227" s="18">
        <f t="shared" si="48"/>
        <v>0</v>
      </c>
      <c r="I227" s="76"/>
      <c r="J227" s="76"/>
      <c r="K227" s="85"/>
      <c r="L227" s="24"/>
    </row>
    <row r="228" spans="1:12" ht="18" hidden="1" x14ac:dyDescent="0.25">
      <c r="A228" s="28" t="str">
        <f t="shared" si="38"/>
        <v>b</v>
      </c>
      <c r="C228" s="41"/>
      <c r="D228" s="6"/>
      <c r="E228" s="6"/>
      <c r="F228" s="18"/>
      <c r="G228" s="18"/>
      <c r="H228" s="18">
        <f t="shared" si="48"/>
        <v>0</v>
      </c>
      <c r="I228" s="76"/>
      <c r="J228" s="76"/>
      <c r="K228" s="24"/>
      <c r="L228" s="24"/>
    </row>
    <row r="229" spans="1:12" ht="18" hidden="1" x14ac:dyDescent="0.25">
      <c r="A229" s="28" t="str">
        <f t="shared" si="38"/>
        <v>b</v>
      </c>
      <c r="C229" s="41"/>
      <c r="D229" s="2"/>
      <c r="E229" s="1"/>
      <c r="F229" s="18"/>
      <c r="G229" s="18"/>
      <c r="H229" s="18">
        <f t="shared" si="48"/>
        <v>0</v>
      </c>
      <c r="I229" s="76"/>
      <c r="J229" s="76"/>
      <c r="K229" s="24"/>
      <c r="L229" s="24"/>
    </row>
    <row r="230" spans="1:12" ht="18" hidden="1" x14ac:dyDescent="0.25">
      <c r="A230" s="28" t="str">
        <f t="shared" si="38"/>
        <v>b</v>
      </c>
      <c r="C230" s="41"/>
      <c r="D230" s="2"/>
      <c r="E230" s="1"/>
      <c r="F230" s="18"/>
      <c r="G230" s="18"/>
      <c r="H230" s="18">
        <f t="shared" si="48"/>
        <v>0</v>
      </c>
      <c r="I230" s="24"/>
      <c r="J230" s="61"/>
      <c r="K230" s="24"/>
      <c r="L230" s="24"/>
    </row>
    <row r="231" spans="1:12" ht="18" hidden="1" x14ac:dyDescent="0.25">
      <c r="A231" s="28" t="str">
        <f t="shared" si="38"/>
        <v>b</v>
      </c>
      <c r="C231" s="88"/>
      <c r="D231" s="101"/>
      <c r="E231" s="102"/>
      <c r="F231" s="90"/>
      <c r="G231" s="90"/>
      <c r="H231" s="90">
        <f t="shared" si="48"/>
        <v>0</v>
      </c>
      <c r="I231" s="91"/>
      <c r="J231" s="92"/>
      <c r="K231" s="24"/>
      <c r="L231" s="24"/>
    </row>
    <row r="232" spans="1:12" ht="18" x14ac:dyDescent="0.25">
      <c r="A232" s="28" t="str">
        <f t="shared" si="38"/>
        <v>a</v>
      </c>
      <c r="B232">
        <v>1</v>
      </c>
      <c r="C232" s="3" t="s">
        <v>90</v>
      </c>
      <c r="D232" s="3" t="s">
        <v>14</v>
      </c>
      <c r="E232" s="3"/>
      <c r="F232" s="17">
        <f t="shared" ref="F232:G232" si="51">F233+F241</f>
        <v>179329</v>
      </c>
      <c r="G232" s="17">
        <f t="shared" si="51"/>
        <v>150999.44</v>
      </c>
      <c r="H232" s="17">
        <f>H233+H241</f>
        <v>28329.559999999998</v>
      </c>
      <c r="I232" s="17"/>
      <c r="J232" s="17"/>
      <c r="K232" s="84">
        <f t="shared" ref="K232:L232" si="52">K233+K241</f>
        <v>0</v>
      </c>
      <c r="L232" s="17">
        <f t="shared" si="52"/>
        <v>0</v>
      </c>
    </row>
    <row r="233" spans="1:12" ht="36" x14ac:dyDescent="0.25">
      <c r="A233" s="28" t="str">
        <f t="shared" si="38"/>
        <v>a</v>
      </c>
      <c r="B233">
        <v>1</v>
      </c>
      <c r="C233" s="3" t="s">
        <v>128</v>
      </c>
      <c r="D233" s="3" t="s">
        <v>14</v>
      </c>
      <c r="E233" s="3"/>
      <c r="F233" s="17">
        <f t="shared" ref="F233:G233" si="53">SUM(F234:F240)</f>
        <v>59329</v>
      </c>
      <c r="G233" s="17">
        <f t="shared" si="53"/>
        <v>58999.44</v>
      </c>
      <c r="H233" s="17">
        <f>SUM(H234:H240)</f>
        <v>329.55999999999767</v>
      </c>
      <c r="I233" s="17"/>
      <c r="J233" s="17"/>
      <c r="K233" s="84">
        <f t="shared" ref="K233:L233" si="54">SUM(K234:K240)</f>
        <v>0</v>
      </c>
      <c r="L233" s="17">
        <f t="shared" si="54"/>
        <v>0</v>
      </c>
    </row>
    <row r="234" spans="1:12" ht="36" x14ac:dyDescent="0.25">
      <c r="A234" s="28" t="str">
        <f t="shared" si="38"/>
        <v>a</v>
      </c>
      <c r="C234" s="109"/>
      <c r="D234" s="51" t="s">
        <v>208</v>
      </c>
      <c r="E234" s="6" t="s">
        <v>13</v>
      </c>
      <c r="F234" s="18">
        <v>59329</v>
      </c>
      <c r="G234" s="18">
        <v>58999.44</v>
      </c>
      <c r="H234" s="18">
        <f t="shared" ref="H234:H245" si="55">F234-G234</f>
        <v>329.55999999999767</v>
      </c>
      <c r="I234" s="63" t="s">
        <v>219</v>
      </c>
      <c r="J234" s="76"/>
      <c r="K234" s="82"/>
      <c r="L234" s="24"/>
    </row>
    <row r="235" spans="1:12" ht="18" hidden="1" x14ac:dyDescent="0.25">
      <c r="A235" s="28" t="str">
        <f t="shared" si="38"/>
        <v>b</v>
      </c>
      <c r="C235" s="42"/>
      <c r="D235" s="51"/>
      <c r="E235" s="6"/>
      <c r="F235" s="18"/>
      <c r="G235" s="18"/>
      <c r="H235" s="18">
        <f t="shared" si="55"/>
        <v>0</v>
      </c>
      <c r="I235" s="76"/>
      <c r="J235" s="76"/>
      <c r="K235" s="24"/>
      <c r="L235" s="24"/>
    </row>
    <row r="236" spans="1:12" ht="18" hidden="1" x14ac:dyDescent="0.25">
      <c r="A236" s="28" t="str">
        <f t="shared" si="38"/>
        <v>b</v>
      </c>
      <c r="C236" s="42"/>
      <c r="D236" s="6"/>
      <c r="E236" s="6"/>
      <c r="F236" s="18"/>
      <c r="G236" s="18"/>
      <c r="H236" s="18">
        <f t="shared" si="55"/>
        <v>0</v>
      </c>
      <c r="I236" s="24"/>
      <c r="J236" s="61"/>
      <c r="K236" s="24"/>
      <c r="L236" s="24"/>
    </row>
    <row r="237" spans="1:12" ht="18" hidden="1" x14ac:dyDescent="0.25">
      <c r="A237" s="28" t="str">
        <f t="shared" si="38"/>
        <v>b</v>
      </c>
      <c r="C237" s="42"/>
      <c r="D237" s="6"/>
      <c r="E237" s="5"/>
      <c r="F237" s="18"/>
      <c r="G237" s="18"/>
      <c r="H237" s="18">
        <f t="shared" si="55"/>
        <v>0</v>
      </c>
      <c r="I237" s="24"/>
      <c r="J237" s="61"/>
      <c r="K237" s="24"/>
      <c r="L237" s="24"/>
    </row>
    <row r="238" spans="1:12" ht="18" hidden="1" x14ac:dyDescent="0.25">
      <c r="A238" s="28" t="str">
        <f t="shared" si="38"/>
        <v>b</v>
      </c>
      <c r="C238" s="42"/>
      <c r="D238" s="6"/>
      <c r="E238" s="5"/>
      <c r="F238" s="18"/>
      <c r="G238" s="18"/>
      <c r="H238" s="18">
        <f t="shared" si="55"/>
        <v>0</v>
      </c>
      <c r="I238" s="24"/>
      <c r="J238" s="61"/>
      <c r="K238" s="24"/>
      <c r="L238" s="24"/>
    </row>
    <row r="239" spans="1:12" ht="18" hidden="1" x14ac:dyDescent="0.25">
      <c r="A239" s="28" t="str">
        <f t="shared" si="38"/>
        <v>b</v>
      </c>
      <c r="C239" s="42"/>
      <c r="D239" s="2"/>
      <c r="E239" s="1"/>
      <c r="F239" s="18"/>
      <c r="G239" s="18"/>
      <c r="H239" s="18">
        <f t="shared" si="55"/>
        <v>0</v>
      </c>
      <c r="I239" s="24"/>
      <c r="J239" s="61"/>
      <c r="K239" s="24"/>
      <c r="L239" s="24"/>
    </row>
    <row r="240" spans="1:12" ht="18" hidden="1" x14ac:dyDescent="0.25">
      <c r="A240" s="28" t="str">
        <f t="shared" si="38"/>
        <v>b</v>
      </c>
      <c r="C240" s="93"/>
      <c r="D240" s="101"/>
      <c r="E240" s="101"/>
      <c r="F240" s="90"/>
      <c r="G240" s="90"/>
      <c r="H240" s="90">
        <f t="shared" si="55"/>
        <v>0</v>
      </c>
      <c r="I240" s="91"/>
      <c r="J240" s="92"/>
      <c r="K240" s="24"/>
      <c r="L240" s="24"/>
    </row>
    <row r="241" spans="1:12" ht="72" customHeight="1" x14ac:dyDescent="0.25">
      <c r="A241" s="28" t="str">
        <f t="shared" si="38"/>
        <v>a</v>
      </c>
      <c r="B241">
        <v>1</v>
      </c>
      <c r="C241" s="3" t="s">
        <v>91</v>
      </c>
      <c r="D241" s="3" t="s">
        <v>32</v>
      </c>
      <c r="E241" s="3"/>
      <c r="F241" s="17">
        <f t="shared" ref="F241:G241" si="56">SUM(F242:F245)</f>
        <v>120000</v>
      </c>
      <c r="G241" s="17">
        <f t="shared" si="56"/>
        <v>92000</v>
      </c>
      <c r="H241" s="17">
        <f>SUM(H242:H245)</f>
        <v>28000</v>
      </c>
      <c r="I241" s="17"/>
      <c r="J241" s="17"/>
      <c r="K241" s="84">
        <f t="shared" ref="K241:L241" si="57">SUM(K242:K245)</f>
        <v>0</v>
      </c>
      <c r="L241" s="17">
        <f t="shared" si="57"/>
        <v>0</v>
      </c>
    </row>
    <row r="242" spans="1:12" ht="33.75" customHeight="1" x14ac:dyDescent="0.25">
      <c r="A242" s="28" t="str">
        <f t="shared" si="38"/>
        <v>a</v>
      </c>
      <c r="C242" s="109"/>
      <c r="D242" s="55" t="s">
        <v>140</v>
      </c>
      <c r="E242" s="2" t="s">
        <v>4</v>
      </c>
      <c r="F242" s="18">
        <v>120000</v>
      </c>
      <c r="G242" s="18">
        <v>92000</v>
      </c>
      <c r="H242" s="18">
        <f t="shared" si="55"/>
        <v>28000</v>
      </c>
      <c r="I242" s="63" t="s">
        <v>219</v>
      </c>
      <c r="J242" s="76"/>
      <c r="K242" s="85"/>
      <c r="L242" s="24"/>
    </row>
    <row r="243" spans="1:12" ht="36" hidden="1" x14ac:dyDescent="0.25">
      <c r="A243" s="28" t="str">
        <f t="shared" si="38"/>
        <v>b</v>
      </c>
      <c r="C243" s="42"/>
      <c r="D243" s="56"/>
      <c r="E243" s="2" t="s">
        <v>4</v>
      </c>
      <c r="F243" s="18"/>
      <c r="G243" s="18"/>
      <c r="H243" s="18">
        <f t="shared" si="55"/>
        <v>0</v>
      </c>
      <c r="I243" s="76"/>
      <c r="J243" s="76"/>
      <c r="K243" s="24"/>
      <c r="L243" s="24"/>
    </row>
    <row r="244" spans="1:12" ht="18" hidden="1" x14ac:dyDescent="0.25">
      <c r="A244" s="28" t="str">
        <f t="shared" si="38"/>
        <v>b</v>
      </c>
      <c r="C244" s="42"/>
      <c r="D244" s="2"/>
      <c r="E244" s="2"/>
      <c r="F244" s="18"/>
      <c r="G244" s="18"/>
      <c r="H244" s="18">
        <f t="shared" si="55"/>
        <v>0</v>
      </c>
      <c r="I244" s="24"/>
      <c r="J244" s="61"/>
      <c r="K244" s="24"/>
      <c r="L244" s="24"/>
    </row>
    <row r="245" spans="1:12" ht="18" hidden="1" x14ac:dyDescent="0.25">
      <c r="A245" s="28" t="str">
        <f t="shared" si="38"/>
        <v>b</v>
      </c>
      <c r="C245" s="93"/>
      <c r="D245" s="101"/>
      <c r="E245" s="101"/>
      <c r="F245" s="90"/>
      <c r="G245" s="90"/>
      <c r="H245" s="90">
        <f t="shared" si="55"/>
        <v>0</v>
      </c>
      <c r="I245" s="91"/>
      <c r="J245" s="92"/>
      <c r="K245" s="24"/>
      <c r="L245" s="24"/>
    </row>
    <row r="246" spans="1:12" ht="54" x14ac:dyDescent="0.25">
      <c r="A246" s="28" t="str">
        <f t="shared" si="38"/>
        <v>a</v>
      </c>
      <c r="B246">
        <v>1</v>
      </c>
      <c r="C246" s="4" t="s">
        <v>93</v>
      </c>
      <c r="D246" s="4" t="s">
        <v>28</v>
      </c>
      <c r="E246" s="13"/>
      <c r="F246" s="15">
        <f>F247+F249+F252+F254+F264+F270+F286+F314+F317</f>
        <v>32628713</v>
      </c>
      <c r="G246" s="15">
        <f>G247+G249+G252+G254+G264+G270+G286+G314+G317</f>
        <v>31578112.879999999</v>
      </c>
      <c r="H246" s="15">
        <f>H247+H249+H252+H254+H264+H270+H286+H314+H317</f>
        <v>1050600.1200000001</v>
      </c>
      <c r="I246" s="15"/>
      <c r="J246" s="15"/>
      <c r="K246" s="80">
        <f>K247+K249+K254+K264+K270+K286+K314</f>
        <v>0</v>
      </c>
      <c r="L246" s="15">
        <f>L247+L249+L254+L264+L270+L286+L314</f>
        <v>0</v>
      </c>
    </row>
    <row r="247" spans="1:12" ht="18" x14ac:dyDescent="0.25">
      <c r="A247" s="28" t="str">
        <f t="shared" si="38"/>
        <v>a</v>
      </c>
      <c r="B247">
        <v>1</v>
      </c>
      <c r="C247" s="40" t="s">
        <v>180</v>
      </c>
      <c r="D247" s="3" t="s">
        <v>15</v>
      </c>
      <c r="E247" s="3"/>
      <c r="F247" s="17">
        <f t="shared" ref="F247:G247" si="58">F248</f>
        <v>113250</v>
      </c>
      <c r="G247" s="17">
        <f t="shared" si="58"/>
        <v>80190</v>
      </c>
      <c r="H247" s="17">
        <f>H248</f>
        <v>33060</v>
      </c>
      <c r="I247" s="17"/>
      <c r="J247" s="60"/>
      <c r="K247" s="17">
        <f t="shared" ref="K247:L247" si="59">K248</f>
        <v>0</v>
      </c>
      <c r="L247" s="17">
        <f t="shared" si="59"/>
        <v>0</v>
      </c>
    </row>
    <row r="248" spans="1:12" ht="36" x14ac:dyDescent="0.25">
      <c r="A248" s="28" t="str">
        <f t="shared" si="38"/>
        <v>a</v>
      </c>
      <c r="C248" s="42"/>
      <c r="D248" s="51" t="s">
        <v>185</v>
      </c>
      <c r="E248" s="5" t="s">
        <v>13</v>
      </c>
      <c r="F248" s="18">
        <v>113250</v>
      </c>
      <c r="G248" s="18">
        <v>80190</v>
      </c>
      <c r="H248" s="18">
        <f t="shared" ref="H248" si="60">F248-G248</f>
        <v>33060</v>
      </c>
      <c r="I248" s="63" t="s">
        <v>219</v>
      </c>
      <c r="J248" s="63"/>
      <c r="K248" s="18"/>
      <c r="L248" s="18"/>
    </row>
    <row r="249" spans="1:12" ht="18" x14ac:dyDescent="0.25">
      <c r="A249" s="28" t="str">
        <f t="shared" si="38"/>
        <v>a</v>
      </c>
      <c r="B249">
        <v>1</v>
      </c>
      <c r="C249" s="40" t="s">
        <v>181</v>
      </c>
      <c r="D249" s="3" t="s">
        <v>16</v>
      </c>
      <c r="E249" s="3"/>
      <c r="F249" s="17">
        <f>F250+F251</f>
        <v>8223280</v>
      </c>
      <c r="G249" s="17">
        <f t="shared" ref="G249:H249" si="61">G250+G251</f>
        <v>8124210</v>
      </c>
      <c r="H249" s="17">
        <f t="shared" si="61"/>
        <v>99070</v>
      </c>
      <c r="I249" s="17"/>
      <c r="J249" s="60"/>
      <c r="K249" s="17">
        <f t="shared" ref="K249:L249" si="62">K250</f>
        <v>0</v>
      </c>
      <c r="L249" s="17">
        <f t="shared" si="62"/>
        <v>0</v>
      </c>
    </row>
    <row r="250" spans="1:12" ht="108" x14ac:dyDescent="0.25">
      <c r="A250" s="28" t="str">
        <f t="shared" si="38"/>
        <v>a</v>
      </c>
      <c r="C250" s="42"/>
      <c r="D250" s="51" t="s">
        <v>187</v>
      </c>
      <c r="E250" s="5" t="s">
        <v>13</v>
      </c>
      <c r="F250" s="18">
        <v>212586</v>
      </c>
      <c r="G250" s="18">
        <v>212520</v>
      </c>
      <c r="H250" s="18">
        <f t="shared" ref="H250:H253" si="63">F250-G250</f>
        <v>66</v>
      </c>
      <c r="I250" s="63" t="s">
        <v>219</v>
      </c>
      <c r="J250" s="63"/>
      <c r="K250" s="18"/>
      <c r="L250" s="18"/>
    </row>
    <row r="251" spans="1:12" s="74" customFormat="1" ht="90" x14ac:dyDescent="0.25">
      <c r="A251" s="28" t="str">
        <f t="shared" si="38"/>
        <v>a</v>
      </c>
      <c r="C251" s="42"/>
      <c r="D251" s="51" t="s">
        <v>186</v>
      </c>
      <c r="E251" s="5" t="s">
        <v>13</v>
      </c>
      <c r="F251" s="75">
        <v>8010694</v>
      </c>
      <c r="G251" s="75">
        <v>7911690</v>
      </c>
      <c r="H251" s="75">
        <f t="shared" si="63"/>
        <v>99004</v>
      </c>
      <c r="I251" s="63" t="s">
        <v>219</v>
      </c>
      <c r="J251" s="63"/>
      <c r="K251" s="18"/>
      <c r="L251" s="18"/>
    </row>
    <row r="252" spans="1:12" ht="36" hidden="1" x14ac:dyDescent="0.25">
      <c r="A252" s="28" t="str">
        <f t="shared" si="38"/>
        <v>b</v>
      </c>
      <c r="B252">
        <v>1</v>
      </c>
      <c r="C252" s="40" t="s">
        <v>182</v>
      </c>
      <c r="D252" s="3" t="s">
        <v>57</v>
      </c>
      <c r="E252" s="3"/>
      <c r="F252" s="17">
        <f>F253</f>
        <v>0</v>
      </c>
      <c r="G252" s="17">
        <f t="shared" ref="G252:H252" si="64">G253</f>
        <v>0</v>
      </c>
      <c r="H252" s="17">
        <f t="shared" si="64"/>
        <v>0</v>
      </c>
      <c r="I252" s="17"/>
      <c r="J252" s="60"/>
      <c r="K252" s="18"/>
      <c r="L252" s="18"/>
    </row>
    <row r="253" spans="1:12" ht="18" hidden="1" x14ac:dyDescent="0.25">
      <c r="A253" s="28" t="str">
        <f t="shared" si="38"/>
        <v>b</v>
      </c>
      <c r="C253" s="42"/>
      <c r="D253" s="51"/>
      <c r="E253" s="5"/>
      <c r="F253" s="18"/>
      <c r="G253" s="18"/>
      <c r="H253" s="18">
        <f t="shared" si="63"/>
        <v>0</v>
      </c>
      <c r="I253" s="51"/>
      <c r="J253" s="63"/>
      <c r="K253" s="18"/>
      <c r="L253" s="18"/>
    </row>
    <row r="254" spans="1:12" ht="18" x14ac:dyDescent="0.25">
      <c r="A254" s="28" t="str">
        <f t="shared" si="38"/>
        <v>a</v>
      </c>
      <c r="B254">
        <v>1</v>
      </c>
      <c r="C254" s="40" t="s">
        <v>220</v>
      </c>
      <c r="D254" s="3" t="s">
        <v>17</v>
      </c>
      <c r="E254" s="3"/>
      <c r="F254" s="17">
        <f t="shared" ref="F254:G254" si="65">SUM(F255:F263)</f>
        <v>20124073</v>
      </c>
      <c r="G254" s="17">
        <f t="shared" si="65"/>
        <v>19381233.789999999</v>
      </c>
      <c r="H254" s="17">
        <f>SUM(H255:H263)</f>
        <v>742839.2100000002</v>
      </c>
      <c r="I254" s="17"/>
      <c r="J254" s="60"/>
      <c r="K254" s="17">
        <f t="shared" ref="K254:L254" si="66">SUM(K255:K263)</f>
        <v>0</v>
      </c>
      <c r="L254" s="17">
        <f t="shared" si="66"/>
        <v>0</v>
      </c>
    </row>
    <row r="255" spans="1:12" ht="36" x14ac:dyDescent="0.25">
      <c r="A255" s="28" t="str">
        <f t="shared" si="38"/>
        <v>a</v>
      </c>
      <c r="C255" s="42"/>
      <c r="D255" s="55" t="s">
        <v>189</v>
      </c>
      <c r="E255" s="5" t="s">
        <v>13</v>
      </c>
      <c r="F255" s="18">
        <v>129539</v>
      </c>
      <c r="G255" s="18">
        <v>129536.82</v>
      </c>
      <c r="H255" s="18">
        <f t="shared" ref="H255:H365" si="67">F255-G255</f>
        <v>2.1799999999930151</v>
      </c>
      <c r="I255" s="135" t="s">
        <v>219</v>
      </c>
      <c r="J255" s="76"/>
      <c r="K255" s="24"/>
      <c r="L255" s="24"/>
    </row>
    <row r="256" spans="1:12" ht="36" x14ac:dyDescent="0.25">
      <c r="A256" s="28" t="str">
        <f t="shared" si="38"/>
        <v>a</v>
      </c>
      <c r="C256" s="42"/>
      <c r="D256" s="55" t="s">
        <v>188</v>
      </c>
      <c r="E256" s="5" t="s">
        <v>13</v>
      </c>
      <c r="F256" s="18">
        <v>140046</v>
      </c>
      <c r="G256" s="18">
        <v>140045.95000000001</v>
      </c>
      <c r="H256" s="18">
        <f t="shared" si="67"/>
        <v>4.9999999988358468E-2</v>
      </c>
      <c r="I256" s="136"/>
      <c r="J256" s="63"/>
      <c r="K256" s="24"/>
      <c r="L256" s="24"/>
    </row>
    <row r="257" spans="1:12" ht="36" x14ac:dyDescent="0.25">
      <c r="A257" s="28" t="str">
        <f t="shared" si="38"/>
        <v>a</v>
      </c>
      <c r="C257" s="42"/>
      <c r="D257" s="55" t="s">
        <v>190</v>
      </c>
      <c r="E257" s="5" t="s">
        <v>13</v>
      </c>
      <c r="F257" s="53">
        <v>2483977</v>
      </c>
      <c r="G257" s="53">
        <v>2483974.6</v>
      </c>
      <c r="H257" s="18">
        <f t="shared" si="67"/>
        <v>2.3999999999068677</v>
      </c>
      <c r="I257" s="136"/>
      <c r="J257" s="63"/>
      <c r="K257" s="24"/>
      <c r="L257" s="24"/>
    </row>
    <row r="258" spans="1:12" ht="36" x14ac:dyDescent="0.25">
      <c r="A258" s="28" t="str">
        <f t="shared" si="38"/>
        <v>a</v>
      </c>
      <c r="C258" s="42"/>
      <c r="D258" s="55" t="s">
        <v>191</v>
      </c>
      <c r="E258" s="5" t="s">
        <v>13</v>
      </c>
      <c r="F258" s="18">
        <v>428810</v>
      </c>
      <c r="G258" s="18">
        <v>428725.9</v>
      </c>
      <c r="H258" s="18">
        <f t="shared" si="67"/>
        <v>84.099999999976717</v>
      </c>
      <c r="I258" s="136"/>
      <c r="J258" s="63"/>
      <c r="K258" s="24"/>
      <c r="L258" s="24"/>
    </row>
    <row r="259" spans="1:12" ht="36" x14ac:dyDescent="0.25">
      <c r="A259" s="28" t="str">
        <f t="shared" si="38"/>
        <v>a</v>
      </c>
      <c r="C259" s="42"/>
      <c r="D259" s="55" t="s">
        <v>192</v>
      </c>
      <c r="E259" s="5" t="s">
        <v>13</v>
      </c>
      <c r="F259" s="18">
        <v>1655172</v>
      </c>
      <c r="G259" s="18">
        <v>1139997.71</v>
      </c>
      <c r="H259" s="18">
        <f t="shared" si="67"/>
        <v>515174.29000000004</v>
      </c>
      <c r="I259" s="136"/>
      <c r="J259" s="63"/>
      <c r="K259" s="24"/>
      <c r="L259" s="24"/>
    </row>
    <row r="260" spans="1:12" ht="36" x14ac:dyDescent="0.25">
      <c r="A260" s="28" t="str">
        <f t="shared" si="38"/>
        <v>a</v>
      </c>
      <c r="C260" s="42"/>
      <c r="D260" s="55" t="s">
        <v>193</v>
      </c>
      <c r="E260" s="5" t="s">
        <v>13</v>
      </c>
      <c r="F260" s="18">
        <v>14562264</v>
      </c>
      <c r="G260" s="18">
        <v>14369992.68</v>
      </c>
      <c r="H260" s="18">
        <f t="shared" si="67"/>
        <v>192271.3200000003</v>
      </c>
      <c r="I260" s="136"/>
      <c r="J260" s="63"/>
      <c r="K260" s="24"/>
      <c r="L260" s="24"/>
    </row>
    <row r="261" spans="1:12" ht="54" x14ac:dyDescent="0.25">
      <c r="A261" s="28" t="str">
        <f t="shared" si="38"/>
        <v>a</v>
      </c>
      <c r="C261" s="42"/>
      <c r="D261" s="55" t="s">
        <v>194</v>
      </c>
      <c r="E261" s="5" t="s">
        <v>13</v>
      </c>
      <c r="F261" s="18">
        <v>290315</v>
      </c>
      <c r="G261" s="18">
        <v>258997.63</v>
      </c>
      <c r="H261" s="18">
        <f t="shared" si="67"/>
        <v>31317.369999999995</v>
      </c>
      <c r="I261" s="136"/>
      <c r="J261" s="63"/>
      <c r="K261" s="24"/>
      <c r="L261" s="24"/>
    </row>
    <row r="262" spans="1:12" ht="36" x14ac:dyDescent="0.25">
      <c r="A262" s="28" t="str">
        <f t="shared" si="38"/>
        <v>a</v>
      </c>
      <c r="C262" s="42"/>
      <c r="D262" s="55" t="s">
        <v>195</v>
      </c>
      <c r="E262" s="1" t="s">
        <v>13</v>
      </c>
      <c r="F262" s="18">
        <v>433950</v>
      </c>
      <c r="G262" s="18">
        <v>429962.5</v>
      </c>
      <c r="H262" s="18">
        <f t="shared" si="67"/>
        <v>3987.5</v>
      </c>
      <c r="I262" s="137"/>
      <c r="J262" s="63"/>
      <c r="K262" s="24"/>
      <c r="L262" s="24"/>
    </row>
    <row r="263" spans="1:12" ht="18" hidden="1" x14ac:dyDescent="0.25">
      <c r="A263" s="28" t="str">
        <f t="shared" si="38"/>
        <v>b</v>
      </c>
      <c r="C263" s="42"/>
      <c r="D263" s="6"/>
      <c r="E263" s="5"/>
      <c r="F263" s="18"/>
      <c r="G263" s="18"/>
      <c r="H263" s="18">
        <f t="shared" si="67"/>
        <v>0</v>
      </c>
      <c r="I263" s="24"/>
      <c r="J263" s="61"/>
      <c r="K263" s="24"/>
      <c r="L263" s="24"/>
    </row>
    <row r="264" spans="1:12" ht="36" x14ac:dyDescent="0.25">
      <c r="A264" s="28" t="str">
        <f t="shared" si="38"/>
        <v>a</v>
      </c>
      <c r="B264">
        <v>1</v>
      </c>
      <c r="C264" s="40" t="s">
        <v>183</v>
      </c>
      <c r="D264" s="3" t="s">
        <v>18</v>
      </c>
      <c r="E264" s="3"/>
      <c r="F264" s="17">
        <f t="shared" ref="F264:G264" si="68">SUM(F265:F269)</f>
        <v>332241</v>
      </c>
      <c r="G264" s="17">
        <f t="shared" si="68"/>
        <v>332123.80000000005</v>
      </c>
      <c r="H264" s="17">
        <f>SUM(H265:H269)</f>
        <v>117.19999999999277</v>
      </c>
      <c r="I264" s="17"/>
      <c r="J264" s="60"/>
      <c r="K264" s="17">
        <f t="shared" ref="K264:L264" si="69">SUM(K265:K269)</f>
        <v>0</v>
      </c>
      <c r="L264" s="17">
        <f t="shared" si="69"/>
        <v>0</v>
      </c>
    </row>
    <row r="265" spans="1:12" ht="36" x14ac:dyDescent="0.25">
      <c r="A265" s="28" t="str">
        <f t="shared" si="38"/>
        <v>a</v>
      </c>
      <c r="C265" s="42"/>
      <c r="D265" s="52" t="s">
        <v>196</v>
      </c>
      <c r="E265" s="1" t="s">
        <v>13</v>
      </c>
      <c r="F265" s="18">
        <v>109861</v>
      </c>
      <c r="G265" s="18">
        <v>109860.75</v>
      </c>
      <c r="H265" s="18">
        <f t="shared" si="67"/>
        <v>0.25</v>
      </c>
      <c r="I265" s="135" t="s">
        <v>219</v>
      </c>
      <c r="J265" s="63"/>
      <c r="K265" s="24"/>
      <c r="L265" s="24"/>
    </row>
    <row r="266" spans="1:12" ht="36" x14ac:dyDescent="0.25">
      <c r="A266" s="28" t="str">
        <f t="shared" si="38"/>
        <v>a</v>
      </c>
      <c r="C266" s="42"/>
      <c r="D266" s="52" t="s">
        <v>196</v>
      </c>
      <c r="E266" s="1" t="s">
        <v>13</v>
      </c>
      <c r="F266" s="18">
        <v>22940</v>
      </c>
      <c r="G266" s="18">
        <v>22939.87</v>
      </c>
      <c r="H266" s="18">
        <f t="shared" si="67"/>
        <v>0.13000000000101863</v>
      </c>
      <c r="I266" s="136"/>
      <c r="J266" s="63"/>
      <c r="K266" s="24"/>
      <c r="L266" s="24"/>
    </row>
    <row r="267" spans="1:12" ht="36" x14ac:dyDescent="0.25">
      <c r="A267" s="28" t="str">
        <f t="shared" ref="A267:A327" si="70">IF(OR(F267&lt;&gt;0,G267&lt;&gt;0,H267&lt;&gt;0),"a","b")</f>
        <v>a</v>
      </c>
      <c r="C267" s="42"/>
      <c r="D267" s="52" t="s">
        <v>196</v>
      </c>
      <c r="E267" s="1" t="s">
        <v>13</v>
      </c>
      <c r="F267" s="18">
        <v>198079</v>
      </c>
      <c r="G267" s="18">
        <v>198078.04</v>
      </c>
      <c r="H267" s="18">
        <f t="shared" si="67"/>
        <v>0.95999999999185093</v>
      </c>
      <c r="I267" s="136"/>
      <c r="J267" s="63"/>
      <c r="K267" s="24"/>
      <c r="L267" s="24"/>
    </row>
    <row r="268" spans="1:12" ht="36" x14ac:dyDescent="0.25">
      <c r="A268" s="28" t="str">
        <f t="shared" si="70"/>
        <v>a</v>
      </c>
      <c r="C268" s="42"/>
      <c r="D268" s="52" t="s">
        <v>197</v>
      </c>
      <c r="E268" s="1" t="s">
        <v>13</v>
      </c>
      <c r="F268" s="18">
        <v>1361</v>
      </c>
      <c r="G268" s="18">
        <v>1245.1400000000001</v>
      </c>
      <c r="H268" s="18">
        <f t="shared" si="67"/>
        <v>115.8599999999999</v>
      </c>
      <c r="I268" s="137"/>
      <c r="J268" s="63"/>
      <c r="K268" s="24"/>
      <c r="L268" s="24"/>
    </row>
    <row r="269" spans="1:12" ht="18" hidden="1" x14ac:dyDescent="0.25">
      <c r="A269" s="28" t="str">
        <f t="shared" si="70"/>
        <v>b</v>
      </c>
      <c r="C269" s="42"/>
      <c r="D269" s="51"/>
      <c r="E269" s="5"/>
      <c r="F269" s="18"/>
      <c r="G269" s="18"/>
      <c r="H269" s="18">
        <f t="shared" si="67"/>
        <v>0</v>
      </c>
      <c r="I269" s="51"/>
      <c r="J269" s="63"/>
      <c r="K269" s="24"/>
      <c r="L269" s="24"/>
    </row>
    <row r="270" spans="1:12" ht="72" x14ac:dyDescent="0.25">
      <c r="A270" s="28" t="str">
        <f t="shared" si="70"/>
        <v>a</v>
      </c>
      <c r="B270">
        <v>1</v>
      </c>
      <c r="C270" s="40" t="s">
        <v>184</v>
      </c>
      <c r="D270" s="3" t="s">
        <v>19</v>
      </c>
      <c r="E270" s="3"/>
      <c r="F270" s="17">
        <f t="shared" ref="F270:L270" si="71">SUM(F271:F285)</f>
        <v>3412369</v>
      </c>
      <c r="G270" s="17">
        <f t="shared" si="71"/>
        <v>3333719.2900000005</v>
      </c>
      <c r="H270" s="17">
        <f t="shared" si="71"/>
        <v>78649.709999999977</v>
      </c>
      <c r="I270" s="17"/>
      <c r="J270" s="60"/>
      <c r="K270" s="17">
        <f t="shared" si="71"/>
        <v>0</v>
      </c>
      <c r="L270" s="17">
        <f t="shared" si="71"/>
        <v>0</v>
      </c>
    </row>
    <row r="271" spans="1:12" ht="36" x14ac:dyDescent="0.25">
      <c r="A271" s="28" t="str">
        <f t="shared" si="70"/>
        <v>a</v>
      </c>
      <c r="C271" s="42"/>
      <c r="D271" s="51" t="s">
        <v>198</v>
      </c>
      <c r="E271" s="5" t="s">
        <v>13</v>
      </c>
      <c r="F271" s="18">
        <v>141199</v>
      </c>
      <c r="G271" s="18">
        <v>141198.35999999999</v>
      </c>
      <c r="H271" s="18">
        <f t="shared" si="67"/>
        <v>0.64000000001396984</v>
      </c>
      <c r="I271" s="135" t="s">
        <v>219</v>
      </c>
      <c r="J271" s="76"/>
      <c r="K271" s="24"/>
      <c r="L271" s="24"/>
    </row>
    <row r="272" spans="1:12" ht="36" x14ac:dyDescent="0.25">
      <c r="A272" s="28" t="str">
        <f t="shared" si="70"/>
        <v>a</v>
      </c>
      <c r="C272" s="42"/>
      <c r="D272" s="51" t="s">
        <v>199</v>
      </c>
      <c r="E272" s="5" t="s">
        <v>13</v>
      </c>
      <c r="F272" s="18">
        <v>536866</v>
      </c>
      <c r="G272" s="18">
        <v>536803.18000000005</v>
      </c>
      <c r="H272" s="18">
        <f t="shared" si="67"/>
        <v>62.819999999948777</v>
      </c>
      <c r="I272" s="136"/>
      <c r="J272" s="63"/>
      <c r="K272" s="24"/>
      <c r="L272" s="24"/>
    </row>
    <row r="273" spans="1:12" ht="36" x14ac:dyDescent="0.25">
      <c r="A273" s="28" t="str">
        <f t="shared" si="70"/>
        <v>a</v>
      </c>
      <c r="C273" s="42"/>
      <c r="D273" s="51" t="s">
        <v>200</v>
      </c>
      <c r="E273" s="5" t="s">
        <v>13</v>
      </c>
      <c r="F273" s="18">
        <v>396097</v>
      </c>
      <c r="G273" s="18">
        <v>390990.6</v>
      </c>
      <c r="H273" s="18">
        <f t="shared" si="67"/>
        <v>5106.4000000000233</v>
      </c>
      <c r="I273" s="136"/>
      <c r="J273" s="63"/>
      <c r="K273" s="24"/>
      <c r="L273" s="24"/>
    </row>
    <row r="274" spans="1:12" ht="54" x14ac:dyDescent="0.25">
      <c r="A274" s="28" t="str">
        <f t="shared" si="70"/>
        <v>a</v>
      </c>
      <c r="C274" s="42"/>
      <c r="D274" s="51" t="s">
        <v>201</v>
      </c>
      <c r="E274" s="5" t="s">
        <v>13</v>
      </c>
      <c r="F274" s="18">
        <v>667327</v>
      </c>
      <c r="G274" s="18">
        <v>666774.85</v>
      </c>
      <c r="H274" s="18">
        <f t="shared" si="67"/>
        <v>552.15000000002328</v>
      </c>
      <c r="I274" s="136"/>
      <c r="J274" s="63"/>
      <c r="K274" s="24"/>
      <c r="L274" s="24"/>
    </row>
    <row r="275" spans="1:12" ht="54" x14ac:dyDescent="0.25">
      <c r="A275" s="28" t="str">
        <f t="shared" si="70"/>
        <v>a</v>
      </c>
      <c r="C275" s="42"/>
      <c r="D275" s="51" t="s">
        <v>202</v>
      </c>
      <c r="E275" s="5" t="s">
        <v>13</v>
      </c>
      <c r="F275" s="18">
        <v>344219</v>
      </c>
      <c r="G275" s="18">
        <v>309996.7</v>
      </c>
      <c r="H275" s="18">
        <f t="shared" si="67"/>
        <v>34222.299999999988</v>
      </c>
      <c r="I275" s="136"/>
      <c r="J275" s="63"/>
      <c r="K275" s="24"/>
      <c r="L275" s="24"/>
    </row>
    <row r="276" spans="1:12" ht="54" x14ac:dyDescent="0.25">
      <c r="A276" s="28" t="str">
        <f t="shared" si="70"/>
        <v>a</v>
      </c>
      <c r="C276" s="42"/>
      <c r="D276" s="51" t="s">
        <v>203</v>
      </c>
      <c r="E276" s="5" t="s">
        <v>13</v>
      </c>
      <c r="F276" s="18">
        <v>73428</v>
      </c>
      <c r="G276" s="18">
        <v>72499.98</v>
      </c>
      <c r="H276" s="18">
        <f t="shared" si="67"/>
        <v>928.02000000000407</v>
      </c>
      <c r="I276" s="136"/>
      <c r="J276" s="63"/>
      <c r="K276" s="24"/>
      <c r="L276" s="24"/>
    </row>
    <row r="277" spans="1:12" ht="36" x14ac:dyDescent="0.25">
      <c r="A277" s="28" t="str">
        <f t="shared" si="70"/>
        <v>a</v>
      </c>
      <c r="C277" s="42"/>
      <c r="D277" s="51" t="s">
        <v>204</v>
      </c>
      <c r="E277" s="5" t="s">
        <v>13</v>
      </c>
      <c r="F277" s="18">
        <v>561884</v>
      </c>
      <c r="G277" s="18">
        <v>548988</v>
      </c>
      <c r="H277" s="18">
        <f t="shared" si="67"/>
        <v>12896</v>
      </c>
      <c r="I277" s="136"/>
      <c r="J277" s="63"/>
      <c r="K277" s="24"/>
      <c r="L277" s="24"/>
    </row>
    <row r="278" spans="1:12" ht="36" x14ac:dyDescent="0.25">
      <c r="A278" s="28" t="str">
        <f t="shared" si="70"/>
        <v>a</v>
      </c>
      <c r="C278" s="42"/>
      <c r="D278" s="51" t="s">
        <v>205</v>
      </c>
      <c r="E278" s="5" t="s">
        <v>13</v>
      </c>
      <c r="F278" s="18">
        <v>51445</v>
      </c>
      <c r="G278" s="18">
        <v>51394.5</v>
      </c>
      <c r="H278" s="18">
        <f t="shared" si="67"/>
        <v>50.5</v>
      </c>
      <c r="I278" s="136"/>
      <c r="J278" s="63"/>
      <c r="K278" s="24"/>
      <c r="L278" s="24"/>
    </row>
    <row r="279" spans="1:12" ht="54" x14ac:dyDescent="0.25">
      <c r="A279" s="28" t="str">
        <f t="shared" si="70"/>
        <v>a</v>
      </c>
      <c r="C279" s="42"/>
      <c r="D279" s="52" t="s">
        <v>206</v>
      </c>
      <c r="E279" s="1" t="s">
        <v>13</v>
      </c>
      <c r="F279" s="18">
        <v>97200</v>
      </c>
      <c r="G279" s="18">
        <v>77079.600000000006</v>
      </c>
      <c r="H279" s="18">
        <f t="shared" si="67"/>
        <v>20120.399999999994</v>
      </c>
      <c r="I279" s="136"/>
      <c r="J279" s="63"/>
      <c r="K279" s="24"/>
      <c r="L279" s="24"/>
    </row>
    <row r="280" spans="1:12" ht="36" x14ac:dyDescent="0.25">
      <c r="A280" s="28" t="str">
        <f t="shared" si="70"/>
        <v>a</v>
      </c>
      <c r="C280" s="42"/>
      <c r="D280" s="52" t="s">
        <v>207</v>
      </c>
      <c r="E280" s="1" t="s">
        <v>13</v>
      </c>
      <c r="F280" s="18">
        <v>542704</v>
      </c>
      <c r="G280" s="18">
        <v>537993.52</v>
      </c>
      <c r="H280" s="18">
        <f t="shared" si="67"/>
        <v>4710.4799999999814</v>
      </c>
      <c r="I280" s="137"/>
      <c r="J280" s="63"/>
      <c r="K280" s="24"/>
      <c r="L280" s="24"/>
    </row>
    <row r="281" spans="1:12" ht="18" hidden="1" x14ac:dyDescent="0.25">
      <c r="A281" s="28" t="str">
        <f t="shared" si="70"/>
        <v>b</v>
      </c>
      <c r="C281" s="42"/>
      <c r="D281" s="52"/>
      <c r="E281" s="1"/>
      <c r="F281" s="18"/>
      <c r="G281" s="18"/>
      <c r="H281" s="18">
        <f t="shared" si="67"/>
        <v>0</v>
      </c>
      <c r="I281" s="51"/>
      <c r="J281" s="63"/>
      <c r="K281" s="24"/>
      <c r="L281" s="24"/>
    </row>
    <row r="282" spans="1:12" ht="18" hidden="1" x14ac:dyDescent="0.25">
      <c r="A282" s="28" t="str">
        <f t="shared" si="70"/>
        <v>b</v>
      </c>
      <c r="C282" s="42"/>
      <c r="D282" s="51"/>
      <c r="E282" s="5"/>
      <c r="F282" s="18"/>
      <c r="G282" s="18"/>
      <c r="H282" s="18">
        <f t="shared" si="67"/>
        <v>0</v>
      </c>
      <c r="I282" s="51"/>
      <c r="J282" s="63"/>
      <c r="K282" s="24"/>
      <c r="L282" s="24"/>
    </row>
    <row r="283" spans="1:12" ht="18" hidden="1" x14ac:dyDescent="0.25">
      <c r="A283" s="28" t="str">
        <f t="shared" si="70"/>
        <v>b</v>
      </c>
      <c r="C283" s="42"/>
      <c r="D283" s="52"/>
      <c r="E283" s="1"/>
      <c r="F283" s="18"/>
      <c r="G283" s="18"/>
      <c r="H283" s="18">
        <f t="shared" si="67"/>
        <v>0</v>
      </c>
      <c r="I283" s="51"/>
      <c r="J283" s="63"/>
      <c r="K283" s="24"/>
      <c r="L283" s="24"/>
    </row>
    <row r="284" spans="1:12" ht="18" hidden="1" x14ac:dyDescent="0.25">
      <c r="A284" s="28" t="str">
        <f t="shared" si="70"/>
        <v>b</v>
      </c>
      <c r="C284" s="42"/>
      <c r="D284" s="52"/>
      <c r="E284" s="1"/>
      <c r="F284" s="18"/>
      <c r="G284" s="18"/>
      <c r="H284" s="18">
        <f t="shared" si="67"/>
        <v>0</v>
      </c>
      <c r="I284" s="51"/>
      <c r="J284" s="63"/>
      <c r="K284" s="24"/>
      <c r="L284" s="24"/>
    </row>
    <row r="285" spans="1:12" ht="18" hidden="1" x14ac:dyDescent="0.25">
      <c r="A285" s="28" t="str">
        <f t="shared" si="70"/>
        <v>b</v>
      </c>
      <c r="C285" s="93"/>
      <c r="D285" s="103"/>
      <c r="E285" s="102"/>
      <c r="F285" s="90"/>
      <c r="G285" s="90"/>
      <c r="H285" s="90">
        <f t="shared" si="67"/>
        <v>0</v>
      </c>
      <c r="I285" s="98"/>
      <c r="J285" s="99"/>
      <c r="K285" s="24"/>
      <c r="L285" s="24"/>
    </row>
    <row r="286" spans="1:12" ht="66" customHeight="1" x14ac:dyDescent="0.25">
      <c r="A286" s="28" t="str">
        <f t="shared" si="70"/>
        <v>a</v>
      </c>
      <c r="B286">
        <v>1</v>
      </c>
      <c r="C286" s="3" t="s">
        <v>94</v>
      </c>
      <c r="D286" s="3" t="s">
        <v>61</v>
      </c>
      <c r="E286" s="3"/>
      <c r="F286" s="17">
        <f>SUM(F287:F313)</f>
        <v>423500</v>
      </c>
      <c r="G286" s="17">
        <f>SUM(G287:G313)</f>
        <v>326636</v>
      </c>
      <c r="H286" s="17">
        <f>SUM(H287:H313)</f>
        <v>96864</v>
      </c>
      <c r="I286" s="17"/>
      <c r="J286" s="17"/>
      <c r="K286" s="84">
        <f>SUM(K287:K313)</f>
        <v>0</v>
      </c>
      <c r="L286" s="17">
        <f>SUM(L287:L313)</f>
        <v>0</v>
      </c>
    </row>
    <row r="287" spans="1:12" ht="54" customHeight="1" x14ac:dyDescent="0.25">
      <c r="A287" s="28" t="str">
        <f t="shared" si="70"/>
        <v>a</v>
      </c>
      <c r="C287" s="14"/>
      <c r="D287" s="54" t="s">
        <v>210</v>
      </c>
      <c r="E287" s="14" t="s">
        <v>4</v>
      </c>
      <c r="F287" s="113">
        <v>132696</v>
      </c>
      <c r="G287" s="113">
        <v>105948</v>
      </c>
      <c r="H287" s="113">
        <f t="shared" si="67"/>
        <v>26748</v>
      </c>
      <c r="I287" s="135" t="s">
        <v>219</v>
      </c>
      <c r="J287" s="76"/>
      <c r="K287" s="85"/>
      <c r="L287" s="24"/>
    </row>
    <row r="288" spans="1:12" ht="36.75" customHeight="1" x14ac:dyDescent="0.25">
      <c r="A288" s="28" t="str">
        <f t="shared" si="70"/>
        <v>a</v>
      </c>
      <c r="C288" s="14"/>
      <c r="D288" s="54" t="s">
        <v>211</v>
      </c>
      <c r="E288" s="14" t="s">
        <v>4</v>
      </c>
      <c r="F288" s="113">
        <v>12630</v>
      </c>
      <c r="G288" s="113">
        <v>9150</v>
      </c>
      <c r="H288" s="113">
        <f t="shared" si="67"/>
        <v>3480</v>
      </c>
      <c r="I288" s="136"/>
      <c r="J288" s="76"/>
      <c r="K288" s="85"/>
      <c r="L288" s="24"/>
    </row>
    <row r="289" spans="1:12" ht="36" customHeight="1" x14ac:dyDescent="0.25">
      <c r="A289" s="28" t="str">
        <f t="shared" si="70"/>
        <v>a</v>
      </c>
      <c r="C289" s="14"/>
      <c r="D289" s="54" t="s">
        <v>212</v>
      </c>
      <c r="E289" s="14" t="s">
        <v>4</v>
      </c>
      <c r="F289" s="113">
        <v>14195</v>
      </c>
      <c r="G289" s="113">
        <v>9990</v>
      </c>
      <c r="H289" s="113">
        <f t="shared" si="67"/>
        <v>4205</v>
      </c>
      <c r="I289" s="136"/>
      <c r="J289" s="76"/>
      <c r="K289" s="85"/>
      <c r="L289" s="24"/>
    </row>
    <row r="290" spans="1:12" ht="47.25" customHeight="1" x14ac:dyDescent="0.25">
      <c r="A290" s="28" t="str">
        <f t="shared" si="70"/>
        <v>a</v>
      </c>
      <c r="C290" s="14"/>
      <c r="D290" s="54" t="s">
        <v>213</v>
      </c>
      <c r="E290" s="14" t="s">
        <v>4</v>
      </c>
      <c r="F290" s="113">
        <v>9005</v>
      </c>
      <c r="G290" s="113">
        <v>8376</v>
      </c>
      <c r="H290" s="113">
        <f t="shared" si="67"/>
        <v>629</v>
      </c>
      <c r="I290" s="136"/>
      <c r="J290" s="76"/>
      <c r="K290" s="85"/>
      <c r="L290" s="24"/>
    </row>
    <row r="291" spans="1:12" ht="41.25" customHeight="1" x14ac:dyDescent="0.25">
      <c r="A291" s="28" t="str">
        <f t="shared" si="70"/>
        <v>a</v>
      </c>
      <c r="C291" s="14"/>
      <c r="D291" s="54" t="s">
        <v>214</v>
      </c>
      <c r="E291" s="14" t="s">
        <v>4</v>
      </c>
      <c r="F291" s="113">
        <v>45345</v>
      </c>
      <c r="G291" s="113">
        <v>41000</v>
      </c>
      <c r="H291" s="113">
        <f t="shared" si="67"/>
        <v>4345</v>
      </c>
      <c r="I291" s="136"/>
      <c r="J291" s="76"/>
      <c r="K291" s="85"/>
      <c r="L291" s="24"/>
    </row>
    <row r="292" spans="1:12" ht="40.5" customHeight="1" x14ac:dyDescent="0.25">
      <c r="A292" s="28" t="str">
        <f t="shared" si="70"/>
        <v>a</v>
      </c>
      <c r="C292" s="14"/>
      <c r="D292" s="54" t="s">
        <v>215</v>
      </c>
      <c r="E292" s="14" t="s">
        <v>4</v>
      </c>
      <c r="F292" s="113">
        <v>163200</v>
      </c>
      <c r="G292" s="113">
        <v>110997</v>
      </c>
      <c r="H292" s="113">
        <f t="shared" si="67"/>
        <v>52203</v>
      </c>
      <c r="I292" s="136"/>
      <c r="J292" s="76"/>
      <c r="K292" s="85"/>
      <c r="L292" s="24"/>
    </row>
    <row r="293" spans="1:12" ht="39.75" customHeight="1" x14ac:dyDescent="0.25">
      <c r="A293" s="28" t="str">
        <f t="shared" si="70"/>
        <v>a</v>
      </c>
      <c r="C293" s="14"/>
      <c r="D293" s="54" t="s">
        <v>216</v>
      </c>
      <c r="E293" s="14" t="s">
        <v>4</v>
      </c>
      <c r="F293" s="113">
        <v>14429</v>
      </c>
      <c r="G293" s="113">
        <v>13488</v>
      </c>
      <c r="H293" s="113">
        <f t="shared" si="67"/>
        <v>941</v>
      </c>
      <c r="I293" s="136"/>
      <c r="J293" s="76"/>
      <c r="K293" s="85"/>
      <c r="L293" s="24"/>
    </row>
    <row r="294" spans="1:12" ht="44.25" customHeight="1" x14ac:dyDescent="0.25">
      <c r="A294" s="28" t="str">
        <f t="shared" si="70"/>
        <v>a</v>
      </c>
      <c r="C294" s="47"/>
      <c r="D294" s="54" t="s">
        <v>217</v>
      </c>
      <c r="E294" s="14" t="s">
        <v>4</v>
      </c>
      <c r="F294" s="18">
        <v>29600</v>
      </c>
      <c r="G294" s="18">
        <v>26040</v>
      </c>
      <c r="H294" s="18">
        <f t="shared" si="67"/>
        <v>3560</v>
      </c>
      <c r="I294" s="136"/>
      <c r="J294" s="65"/>
      <c r="K294" s="24"/>
      <c r="L294" s="24"/>
    </row>
    <row r="295" spans="1:12" ht="36" x14ac:dyDescent="0.25">
      <c r="A295" s="28" t="str">
        <f t="shared" si="70"/>
        <v>a</v>
      </c>
      <c r="C295" s="47"/>
      <c r="D295" s="54" t="s">
        <v>218</v>
      </c>
      <c r="E295" s="14" t="s">
        <v>4</v>
      </c>
      <c r="F295" s="18">
        <v>2400</v>
      </c>
      <c r="G295" s="18">
        <v>1647</v>
      </c>
      <c r="H295" s="18">
        <f t="shared" si="67"/>
        <v>753</v>
      </c>
      <c r="I295" s="137"/>
      <c r="J295" s="65"/>
      <c r="K295" s="24"/>
      <c r="L295" s="24"/>
    </row>
    <row r="296" spans="1:12" ht="18" hidden="1" x14ac:dyDescent="0.25">
      <c r="A296" s="28" t="str">
        <f t="shared" si="70"/>
        <v>b</v>
      </c>
      <c r="C296" s="47"/>
      <c r="D296" s="54"/>
      <c r="E296" s="14"/>
      <c r="F296" s="18"/>
      <c r="G296" s="18"/>
      <c r="H296" s="18">
        <f t="shared" si="67"/>
        <v>0</v>
      </c>
      <c r="I296" s="57"/>
      <c r="J296" s="65"/>
      <c r="K296" s="24"/>
      <c r="L296" s="24"/>
    </row>
    <row r="297" spans="1:12" ht="18" hidden="1" x14ac:dyDescent="0.25">
      <c r="A297" s="28" t="str">
        <f t="shared" si="70"/>
        <v>b</v>
      </c>
      <c r="C297" s="47"/>
      <c r="D297" s="54"/>
      <c r="E297" s="14"/>
      <c r="F297" s="18"/>
      <c r="G297" s="18"/>
      <c r="H297" s="18">
        <f t="shared" si="67"/>
        <v>0</v>
      </c>
      <c r="I297" s="57"/>
      <c r="J297" s="65"/>
      <c r="K297" s="24"/>
      <c r="L297" s="24"/>
    </row>
    <row r="298" spans="1:12" ht="18" hidden="1" x14ac:dyDescent="0.25">
      <c r="A298" s="28" t="str">
        <f t="shared" si="70"/>
        <v>b</v>
      </c>
      <c r="C298" s="70"/>
      <c r="D298" s="50"/>
      <c r="E298" s="5"/>
      <c r="F298" s="71"/>
      <c r="G298" s="71"/>
      <c r="H298" s="71">
        <f t="shared" si="67"/>
        <v>0</v>
      </c>
      <c r="I298" s="72"/>
      <c r="J298" s="73"/>
      <c r="K298" s="24"/>
      <c r="L298" s="24"/>
    </row>
    <row r="299" spans="1:12" ht="18" hidden="1" x14ac:dyDescent="0.25">
      <c r="A299" s="28" t="str">
        <f t="shared" si="70"/>
        <v>b</v>
      </c>
      <c r="C299" s="70"/>
      <c r="D299" s="50"/>
      <c r="E299" s="5"/>
      <c r="F299" s="71"/>
      <c r="G299" s="71"/>
      <c r="H299" s="71">
        <f t="shared" si="67"/>
        <v>0</v>
      </c>
      <c r="I299" s="72"/>
      <c r="J299" s="73"/>
      <c r="K299" s="24"/>
      <c r="L299" s="24"/>
    </row>
    <row r="300" spans="1:12" ht="18" hidden="1" x14ac:dyDescent="0.25">
      <c r="A300" s="28" t="str">
        <f t="shared" si="70"/>
        <v>b</v>
      </c>
      <c r="C300" s="47"/>
      <c r="D300" s="52"/>
      <c r="E300" s="1"/>
      <c r="F300" s="18"/>
      <c r="G300" s="18"/>
      <c r="H300" s="18">
        <f t="shared" si="67"/>
        <v>0</v>
      </c>
      <c r="I300" s="65"/>
      <c r="J300" s="61"/>
      <c r="K300" s="24"/>
      <c r="L300" s="24"/>
    </row>
    <row r="301" spans="1:12" ht="18" hidden="1" x14ac:dyDescent="0.25">
      <c r="A301" s="28" t="str">
        <f t="shared" si="70"/>
        <v>b</v>
      </c>
      <c r="C301" s="47"/>
      <c r="D301" s="2"/>
      <c r="E301" s="1"/>
      <c r="F301" s="18"/>
      <c r="G301" s="18"/>
      <c r="H301" s="18">
        <f t="shared" si="67"/>
        <v>0</v>
      </c>
      <c r="I301" s="24"/>
      <c r="J301" s="61"/>
      <c r="K301" s="24"/>
      <c r="L301" s="24"/>
    </row>
    <row r="302" spans="1:12" ht="18" hidden="1" x14ac:dyDescent="0.25">
      <c r="A302" s="28" t="str">
        <f t="shared" si="70"/>
        <v>b</v>
      </c>
      <c r="C302" s="47"/>
      <c r="D302" s="2"/>
      <c r="E302" s="1"/>
      <c r="F302" s="18"/>
      <c r="G302" s="18"/>
      <c r="H302" s="18">
        <f t="shared" si="67"/>
        <v>0</v>
      </c>
      <c r="I302" s="24"/>
      <c r="J302" s="61"/>
      <c r="K302" s="24"/>
      <c r="L302" s="24"/>
    </row>
    <row r="303" spans="1:12" ht="18" hidden="1" x14ac:dyDescent="0.25">
      <c r="A303" s="28" t="str">
        <f t="shared" si="70"/>
        <v>b</v>
      </c>
      <c r="C303" s="47"/>
      <c r="D303" s="2"/>
      <c r="E303" s="1"/>
      <c r="F303" s="18"/>
      <c r="G303" s="18"/>
      <c r="H303" s="18">
        <f t="shared" si="67"/>
        <v>0</v>
      </c>
      <c r="I303" s="24"/>
      <c r="J303" s="61"/>
      <c r="K303" s="24"/>
      <c r="L303" s="24"/>
    </row>
    <row r="304" spans="1:12" ht="18" hidden="1" x14ac:dyDescent="0.25">
      <c r="A304" s="28" t="str">
        <f t="shared" si="70"/>
        <v>b</v>
      </c>
      <c r="C304" s="47"/>
      <c r="D304" s="2"/>
      <c r="E304" s="1"/>
      <c r="F304" s="18"/>
      <c r="G304" s="18"/>
      <c r="H304" s="18">
        <f t="shared" si="67"/>
        <v>0</v>
      </c>
      <c r="I304" s="24"/>
      <c r="J304" s="61"/>
      <c r="K304" s="24"/>
      <c r="L304" s="24"/>
    </row>
    <row r="305" spans="1:12" ht="18" hidden="1" x14ac:dyDescent="0.25">
      <c r="A305" s="28" t="str">
        <f t="shared" si="70"/>
        <v>b</v>
      </c>
      <c r="C305" s="47"/>
      <c r="D305" s="2"/>
      <c r="E305" s="1"/>
      <c r="F305" s="18"/>
      <c r="G305" s="18"/>
      <c r="H305" s="18">
        <f t="shared" si="67"/>
        <v>0</v>
      </c>
      <c r="I305" s="24"/>
      <c r="J305" s="61"/>
      <c r="K305" s="24"/>
      <c r="L305" s="24"/>
    </row>
    <row r="306" spans="1:12" ht="18" hidden="1" x14ac:dyDescent="0.25">
      <c r="A306" s="28" t="str">
        <f t="shared" si="70"/>
        <v>b</v>
      </c>
      <c r="C306" s="47"/>
      <c r="D306" s="2"/>
      <c r="E306" s="1"/>
      <c r="F306" s="18"/>
      <c r="G306" s="18"/>
      <c r="H306" s="18">
        <f t="shared" si="67"/>
        <v>0</v>
      </c>
      <c r="I306" s="24"/>
      <c r="J306" s="61"/>
      <c r="K306" s="24"/>
      <c r="L306" s="24"/>
    </row>
    <row r="307" spans="1:12" ht="18" hidden="1" x14ac:dyDescent="0.25">
      <c r="A307" s="28" t="str">
        <f t="shared" si="70"/>
        <v>b</v>
      </c>
      <c r="C307" s="47"/>
      <c r="D307" s="2"/>
      <c r="E307" s="1"/>
      <c r="F307" s="18"/>
      <c r="G307" s="18"/>
      <c r="H307" s="18">
        <f t="shared" si="67"/>
        <v>0</v>
      </c>
      <c r="I307" s="24"/>
      <c r="J307" s="61"/>
      <c r="K307" s="24"/>
      <c r="L307" s="24"/>
    </row>
    <row r="308" spans="1:12" ht="18" hidden="1" x14ac:dyDescent="0.25">
      <c r="A308" s="28" t="str">
        <f t="shared" si="70"/>
        <v>b</v>
      </c>
      <c r="C308" s="47"/>
      <c r="D308" s="2"/>
      <c r="E308" s="1"/>
      <c r="F308" s="18"/>
      <c r="G308" s="18"/>
      <c r="H308" s="18">
        <f t="shared" si="67"/>
        <v>0</v>
      </c>
      <c r="I308" s="24"/>
      <c r="J308" s="61"/>
      <c r="K308" s="24"/>
      <c r="L308" s="24"/>
    </row>
    <row r="309" spans="1:12" ht="18" hidden="1" x14ac:dyDescent="0.25">
      <c r="A309" s="28" t="str">
        <f t="shared" si="70"/>
        <v>b</v>
      </c>
      <c r="C309" s="47"/>
      <c r="D309" s="2"/>
      <c r="E309" s="1"/>
      <c r="F309" s="18"/>
      <c r="G309" s="18"/>
      <c r="H309" s="18">
        <f t="shared" si="67"/>
        <v>0</v>
      </c>
      <c r="I309" s="24"/>
      <c r="J309" s="61"/>
      <c r="K309" s="24"/>
      <c r="L309" s="24"/>
    </row>
    <row r="310" spans="1:12" ht="18" hidden="1" x14ac:dyDescent="0.25">
      <c r="A310" s="28" t="str">
        <f t="shared" si="70"/>
        <v>b</v>
      </c>
      <c r="C310" s="47"/>
      <c r="D310" s="14"/>
      <c r="E310" s="14"/>
      <c r="F310" s="18"/>
      <c r="G310" s="18"/>
      <c r="H310" s="18">
        <f t="shared" si="67"/>
        <v>0</v>
      </c>
      <c r="I310" s="24"/>
      <c r="J310" s="61"/>
      <c r="K310" s="24"/>
      <c r="L310" s="24"/>
    </row>
    <row r="311" spans="1:12" ht="18" hidden="1" x14ac:dyDescent="0.25">
      <c r="A311" s="28" t="str">
        <f t="shared" si="70"/>
        <v>b</v>
      </c>
      <c r="C311" s="47"/>
      <c r="D311" s="2"/>
      <c r="E311" s="1"/>
      <c r="F311" s="18"/>
      <c r="G311" s="18"/>
      <c r="H311" s="18">
        <f t="shared" si="67"/>
        <v>0</v>
      </c>
      <c r="I311" s="24"/>
      <c r="J311" s="61"/>
      <c r="K311" s="24"/>
      <c r="L311" s="24"/>
    </row>
    <row r="312" spans="1:12" ht="18" hidden="1" x14ac:dyDescent="0.25">
      <c r="A312" s="28" t="str">
        <f t="shared" si="70"/>
        <v>b</v>
      </c>
      <c r="C312" s="47"/>
      <c r="D312" s="2"/>
      <c r="E312" s="1"/>
      <c r="F312" s="18"/>
      <c r="G312" s="18"/>
      <c r="H312" s="18">
        <f t="shared" si="67"/>
        <v>0</v>
      </c>
      <c r="I312" s="24"/>
      <c r="J312" s="61"/>
      <c r="K312" s="24"/>
      <c r="L312" s="24"/>
    </row>
    <row r="313" spans="1:12" ht="18" hidden="1" x14ac:dyDescent="0.25">
      <c r="A313" s="28" t="str">
        <f t="shared" si="70"/>
        <v>b</v>
      </c>
      <c r="C313" s="47"/>
      <c r="D313" s="14"/>
      <c r="E313" s="14"/>
      <c r="F313" s="18"/>
      <c r="G313" s="18"/>
      <c r="H313" s="18">
        <f t="shared" si="67"/>
        <v>0</v>
      </c>
      <c r="I313" s="24"/>
      <c r="J313" s="61"/>
      <c r="K313" s="24"/>
      <c r="L313" s="24"/>
    </row>
    <row r="314" spans="1:12" ht="18" hidden="1" x14ac:dyDescent="0.25">
      <c r="A314" s="28" t="str">
        <f t="shared" si="70"/>
        <v>b</v>
      </c>
      <c r="B314">
        <v>1</v>
      </c>
      <c r="C314" s="39" t="s">
        <v>33</v>
      </c>
      <c r="D314" s="4" t="s">
        <v>34</v>
      </c>
      <c r="E314" s="4"/>
      <c r="F314" s="15">
        <f t="shared" ref="F314:G314" si="72">F315</f>
        <v>0</v>
      </c>
      <c r="G314" s="15">
        <f t="shared" si="72"/>
        <v>0</v>
      </c>
      <c r="H314" s="15">
        <f>H315</f>
        <v>0</v>
      </c>
      <c r="I314" s="15">
        <f t="shared" ref="I314:L314" si="73">I315</f>
        <v>0</v>
      </c>
      <c r="J314" s="59">
        <f t="shared" si="73"/>
        <v>0</v>
      </c>
      <c r="K314" s="15">
        <f t="shared" si="73"/>
        <v>0</v>
      </c>
      <c r="L314" s="15">
        <f t="shared" si="73"/>
        <v>0</v>
      </c>
    </row>
    <row r="315" spans="1:12" ht="18" hidden="1" x14ac:dyDescent="0.25">
      <c r="A315" s="28" t="str">
        <f t="shared" si="70"/>
        <v>b</v>
      </c>
      <c r="C315" s="47"/>
      <c r="D315" s="14"/>
      <c r="E315" s="14"/>
      <c r="F315" s="18"/>
      <c r="G315" s="18"/>
      <c r="H315" s="18"/>
      <c r="I315" s="24"/>
      <c r="J315" s="61"/>
      <c r="K315" s="24"/>
      <c r="L315" s="24"/>
    </row>
    <row r="316" spans="1:12" ht="18" hidden="1" x14ac:dyDescent="0.25">
      <c r="A316" s="28" t="str">
        <f t="shared" si="70"/>
        <v>b</v>
      </c>
      <c r="C316" s="104"/>
      <c r="D316" s="105"/>
      <c r="E316" s="105"/>
      <c r="F316" s="90"/>
      <c r="G316" s="90"/>
      <c r="H316" s="90"/>
      <c r="I316" s="91"/>
      <c r="J316" s="92"/>
      <c r="K316" s="24"/>
      <c r="L316" s="24"/>
    </row>
    <row r="317" spans="1:12" ht="56.25" hidden="1" customHeight="1" x14ac:dyDescent="0.25">
      <c r="A317" s="28" t="str">
        <f t="shared" si="70"/>
        <v>b</v>
      </c>
      <c r="B317">
        <v>1</v>
      </c>
      <c r="C317" s="4" t="s">
        <v>95</v>
      </c>
      <c r="D317" s="4" t="s">
        <v>62</v>
      </c>
      <c r="E317" s="4"/>
      <c r="F317" s="15">
        <f>SUM(F318:F326)</f>
        <v>0</v>
      </c>
      <c r="G317" s="15">
        <f t="shared" ref="G317" si="74">SUM(G318:G326)</f>
        <v>0</v>
      </c>
      <c r="H317" s="15">
        <f>SUM(H318:H349)</f>
        <v>0</v>
      </c>
      <c r="I317" s="15"/>
      <c r="J317" s="4"/>
      <c r="K317" s="85"/>
      <c r="L317" s="24"/>
    </row>
    <row r="318" spans="1:12" ht="51" hidden="1" customHeight="1" x14ac:dyDescent="0.25">
      <c r="A318" s="28" t="str">
        <f t="shared" si="70"/>
        <v>b</v>
      </c>
      <c r="C318" s="14"/>
      <c r="D318" s="114"/>
      <c r="E318" s="14" t="s">
        <v>13</v>
      </c>
      <c r="F318" s="113"/>
      <c r="G318" s="113"/>
      <c r="H318" s="113">
        <f t="shared" si="67"/>
        <v>0</v>
      </c>
      <c r="I318" s="76"/>
      <c r="J318" s="76"/>
      <c r="K318" s="85"/>
      <c r="L318" s="24"/>
    </row>
    <row r="319" spans="1:12" ht="51" hidden="1" customHeight="1" x14ac:dyDescent="0.25">
      <c r="A319" s="28" t="str">
        <f t="shared" si="70"/>
        <v>b</v>
      </c>
      <c r="C319" s="14"/>
      <c r="D319" s="114"/>
      <c r="E319" s="14" t="s">
        <v>13</v>
      </c>
      <c r="F319" s="113"/>
      <c r="G319" s="113"/>
      <c r="H319" s="113">
        <f t="shared" si="67"/>
        <v>0</v>
      </c>
      <c r="I319" s="76"/>
      <c r="J319" s="76"/>
      <c r="K319" s="85"/>
      <c r="L319" s="24"/>
    </row>
    <row r="320" spans="1:12" ht="51" hidden="1" customHeight="1" x14ac:dyDescent="0.25">
      <c r="A320" s="28" t="str">
        <f t="shared" si="70"/>
        <v>b</v>
      </c>
      <c r="C320" s="14"/>
      <c r="D320" s="114"/>
      <c r="E320" s="14" t="s">
        <v>13</v>
      </c>
      <c r="F320" s="113"/>
      <c r="G320" s="113"/>
      <c r="H320" s="113">
        <f t="shared" si="67"/>
        <v>0</v>
      </c>
      <c r="I320" s="76"/>
      <c r="J320" s="76"/>
      <c r="K320" s="85"/>
      <c r="L320" s="24"/>
    </row>
    <row r="321" spans="1:12" ht="51" hidden="1" customHeight="1" x14ac:dyDescent="0.25">
      <c r="A321" s="28" t="str">
        <f t="shared" si="70"/>
        <v>b</v>
      </c>
      <c r="C321" s="14"/>
      <c r="D321" s="114"/>
      <c r="E321" s="14" t="s">
        <v>13</v>
      </c>
      <c r="F321" s="113"/>
      <c r="G321" s="113"/>
      <c r="H321" s="113">
        <f t="shared" si="67"/>
        <v>0</v>
      </c>
      <c r="I321" s="76"/>
      <c r="J321" s="76"/>
      <c r="K321" s="85"/>
      <c r="L321" s="24"/>
    </row>
    <row r="322" spans="1:12" ht="51" hidden="1" customHeight="1" x14ac:dyDescent="0.25">
      <c r="A322" s="28" t="str">
        <f t="shared" si="70"/>
        <v>b</v>
      </c>
      <c r="C322" s="14"/>
      <c r="D322" s="119"/>
      <c r="E322" s="14" t="s">
        <v>13</v>
      </c>
      <c r="F322" s="113"/>
      <c r="G322" s="113"/>
      <c r="H322" s="113">
        <f t="shared" si="67"/>
        <v>0</v>
      </c>
      <c r="I322" s="76"/>
      <c r="J322" s="76"/>
      <c r="K322" s="85"/>
      <c r="L322" s="24"/>
    </row>
    <row r="323" spans="1:12" ht="51" hidden="1" customHeight="1" x14ac:dyDescent="0.25">
      <c r="A323" s="28" t="str">
        <f t="shared" si="70"/>
        <v>b</v>
      </c>
      <c r="C323" s="14"/>
      <c r="D323" s="119"/>
      <c r="E323" s="14" t="s">
        <v>13</v>
      </c>
      <c r="F323" s="113"/>
      <c r="G323" s="113"/>
      <c r="H323" s="113">
        <f t="shared" si="67"/>
        <v>0</v>
      </c>
      <c r="I323" s="76"/>
      <c r="J323" s="76"/>
      <c r="K323" s="85"/>
      <c r="L323" s="24"/>
    </row>
    <row r="324" spans="1:12" ht="39.75" hidden="1" customHeight="1" x14ac:dyDescent="0.25">
      <c r="A324" s="28" t="str">
        <f t="shared" si="70"/>
        <v>b</v>
      </c>
      <c r="C324" s="14"/>
      <c r="D324" s="119"/>
      <c r="E324" s="14" t="s">
        <v>13</v>
      </c>
      <c r="F324" s="113"/>
      <c r="G324" s="113"/>
      <c r="H324" s="113">
        <f t="shared" si="67"/>
        <v>0</v>
      </c>
      <c r="I324" s="76"/>
      <c r="J324" s="76"/>
      <c r="K324" s="85"/>
      <c r="L324" s="24"/>
    </row>
    <row r="325" spans="1:12" ht="39.75" hidden="1" customHeight="1" x14ac:dyDescent="0.25">
      <c r="A325" s="28" t="str">
        <f t="shared" si="70"/>
        <v>b</v>
      </c>
      <c r="C325" s="47"/>
      <c r="D325" s="120"/>
      <c r="E325" s="14" t="s">
        <v>13</v>
      </c>
      <c r="F325" s="18"/>
      <c r="G325" s="18"/>
      <c r="H325" s="18">
        <f t="shared" si="67"/>
        <v>0</v>
      </c>
      <c r="I325" s="76"/>
      <c r="J325" s="76"/>
      <c r="K325" s="24"/>
      <c r="L325" s="24"/>
    </row>
    <row r="326" spans="1:12" ht="39.75" hidden="1" customHeight="1" x14ac:dyDescent="0.25">
      <c r="A326" s="28" t="str">
        <f t="shared" si="70"/>
        <v>b</v>
      </c>
      <c r="C326" s="47"/>
      <c r="D326" s="120"/>
      <c r="E326" s="14" t="s">
        <v>13</v>
      </c>
      <c r="F326" s="18"/>
      <c r="G326" s="18"/>
      <c r="H326" s="18">
        <f t="shared" si="67"/>
        <v>0</v>
      </c>
      <c r="I326" s="76"/>
      <c r="J326" s="76"/>
      <c r="K326" s="24"/>
      <c r="L326" s="24"/>
    </row>
    <row r="327" spans="1:12" ht="39.75" hidden="1" customHeight="1" x14ac:dyDescent="0.25">
      <c r="A327" s="28" t="str">
        <f t="shared" si="70"/>
        <v>b</v>
      </c>
      <c r="C327" s="47"/>
      <c r="D327" s="120"/>
      <c r="E327" s="14" t="s">
        <v>13</v>
      </c>
      <c r="F327" s="18"/>
      <c r="G327" s="18"/>
      <c r="H327" s="18">
        <f t="shared" si="67"/>
        <v>0</v>
      </c>
      <c r="I327" s="24"/>
      <c r="J327" s="61"/>
      <c r="K327" s="24"/>
      <c r="L327" s="24"/>
    </row>
    <row r="328" spans="1:12" ht="39.75" hidden="1" customHeight="1" x14ac:dyDescent="0.25">
      <c r="A328" s="28" t="str">
        <f t="shared" ref="A328:A397" si="75">IF(OR(F328&lt;&gt;0,G328&lt;&gt;0,H328&lt;&gt;0),"a","b")</f>
        <v>b</v>
      </c>
      <c r="C328" s="47"/>
      <c r="D328" s="120"/>
      <c r="E328" s="14" t="s">
        <v>13</v>
      </c>
      <c r="F328" s="18"/>
      <c r="G328" s="18"/>
      <c r="H328" s="18">
        <f t="shared" si="67"/>
        <v>0</v>
      </c>
      <c r="I328" s="24"/>
      <c r="J328" s="61"/>
      <c r="K328" s="24"/>
      <c r="L328" s="24"/>
    </row>
    <row r="329" spans="1:12" ht="39.75" hidden="1" customHeight="1" x14ac:dyDescent="0.25">
      <c r="A329" s="28" t="str">
        <f t="shared" si="75"/>
        <v>b</v>
      </c>
      <c r="C329" s="47"/>
      <c r="D329" s="120"/>
      <c r="E329" s="14" t="s">
        <v>13</v>
      </c>
      <c r="F329" s="18"/>
      <c r="G329" s="18"/>
      <c r="H329" s="18">
        <f t="shared" si="67"/>
        <v>0</v>
      </c>
      <c r="I329" s="24"/>
      <c r="J329" s="61"/>
      <c r="K329" s="24"/>
      <c r="L329" s="24"/>
    </row>
    <row r="330" spans="1:12" ht="39.75" hidden="1" customHeight="1" x14ac:dyDescent="0.25">
      <c r="A330" s="28" t="str">
        <f t="shared" si="75"/>
        <v>b</v>
      </c>
      <c r="C330" s="47"/>
      <c r="D330" s="120"/>
      <c r="E330" s="14" t="s">
        <v>13</v>
      </c>
      <c r="F330" s="18"/>
      <c r="G330" s="18"/>
      <c r="H330" s="18">
        <f t="shared" si="67"/>
        <v>0</v>
      </c>
      <c r="I330" s="24"/>
      <c r="J330" s="61"/>
      <c r="K330" s="24"/>
      <c r="L330" s="24"/>
    </row>
    <row r="331" spans="1:12" ht="39.75" hidden="1" customHeight="1" x14ac:dyDescent="0.25">
      <c r="A331" s="28" t="str">
        <f t="shared" si="75"/>
        <v>b</v>
      </c>
      <c r="C331" s="47"/>
      <c r="D331" s="120"/>
      <c r="E331" s="14" t="s">
        <v>13</v>
      </c>
      <c r="F331" s="18"/>
      <c r="G331" s="18"/>
      <c r="H331" s="18">
        <f t="shared" si="67"/>
        <v>0</v>
      </c>
      <c r="I331" s="24"/>
      <c r="J331" s="61"/>
      <c r="K331" s="24"/>
      <c r="L331" s="24"/>
    </row>
    <row r="332" spans="1:12" ht="39.75" hidden="1" customHeight="1" x14ac:dyDescent="0.25">
      <c r="A332" s="28" t="str">
        <f t="shared" si="75"/>
        <v>b</v>
      </c>
      <c r="C332" s="47"/>
      <c r="D332" s="120"/>
      <c r="E332" s="14" t="s">
        <v>13</v>
      </c>
      <c r="F332" s="18"/>
      <c r="G332" s="18"/>
      <c r="H332" s="18">
        <f t="shared" si="67"/>
        <v>0</v>
      </c>
      <c r="I332" s="24"/>
      <c r="J332" s="61"/>
      <c r="K332" s="24"/>
      <c r="L332" s="24"/>
    </row>
    <row r="333" spans="1:12" ht="39.75" hidden="1" customHeight="1" x14ac:dyDescent="0.25">
      <c r="A333" s="28" t="str">
        <f t="shared" si="75"/>
        <v>b</v>
      </c>
      <c r="C333" s="47"/>
      <c r="D333" s="120"/>
      <c r="E333" s="14" t="s">
        <v>13</v>
      </c>
      <c r="F333" s="18"/>
      <c r="G333" s="18"/>
      <c r="H333" s="18">
        <f t="shared" si="67"/>
        <v>0</v>
      </c>
      <c r="I333" s="24"/>
      <c r="J333" s="61"/>
      <c r="K333" s="24"/>
      <c r="L333" s="24"/>
    </row>
    <row r="334" spans="1:12" ht="39.75" hidden="1" customHeight="1" x14ac:dyDescent="0.25">
      <c r="A334" s="28" t="str">
        <f t="shared" si="75"/>
        <v>b</v>
      </c>
      <c r="C334" s="47"/>
      <c r="D334" s="120"/>
      <c r="E334" s="14" t="s">
        <v>13</v>
      </c>
      <c r="F334" s="18"/>
      <c r="G334" s="18"/>
      <c r="H334" s="18">
        <f t="shared" si="67"/>
        <v>0</v>
      </c>
      <c r="I334" s="24"/>
      <c r="J334" s="61"/>
      <c r="K334" s="24"/>
      <c r="L334" s="24"/>
    </row>
    <row r="335" spans="1:12" ht="39.75" hidden="1" customHeight="1" x14ac:dyDescent="0.25">
      <c r="A335" s="28" t="str">
        <f t="shared" si="75"/>
        <v>b</v>
      </c>
      <c r="C335" s="47"/>
      <c r="D335" s="120"/>
      <c r="E335" s="14" t="s">
        <v>13</v>
      </c>
      <c r="F335" s="18"/>
      <c r="G335" s="18"/>
      <c r="H335" s="18">
        <f t="shared" si="67"/>
        <v>0</v>
      </c>
      <c r="I335" s="24"/>
      <c r="J335" s="61"/>
      <c r="K335" s="24"/>
      <c r="L335" s="24"/>
    </row>
    <row r="336" spans="1:12" ht="39.75" hidden="1" customHeight="1" x14ac:dyDescent="0.25">
      <c r="A336" s="28" t="str">
        <f t="shared" si="75"/>
        <v>b</v>
      </c>
      <c r="C336" s="47"/>
      <c r="D336" s="120"/>
      <c r="E336" s="14" t="s">
        <v>13</v>
      </c>
      <c r="F336" s="18"/>
      <c r="G336" s="18"/>
      <c r="H336" s="18">
        <f t="shared" si="67"/>
        <v>0</v>
      </c>
      <c r="I336" s="24"/>
      <c r="J336" s="61"/>
      <c r="K336" s="24"/>
      <c r="L336" s="24"/>
    </row>
    <row r="337" spans="1:12" ht="39.75" hidden="1" customHeight="1" x14ac:dyDescent="0.25">
      <c r="A337" s="28" t="str">
        <f t="shared" si="75"/>
        <v>b</v>
      </c>
      <c r="C337" s="47"/>
      <c r="D337" s="120"/>
      <c r="E337" s="14" t="s">
        <v>13</v>
      </c>
      <c r="F337" s="18"/>
      <c r="G337" s="18"/>
      <c r="H337" s="18">
        <f t="shared" si="67"/>
        <v>0</v>
      </c>
      <c r="I337" s="24"/>
      <c r="J337" s="61"/>
      <c r="K337" s="24"/>
      <c r="L337" s="24"/>
    </row>
    <row r="338" spans="1:12" ht="39.75" hidden="1" customHeight="1" x14ac:dyDescent="0.25">
      <c r="A338" s="28" t="str">
        <f t="shared" si="75"/>
        <v>b</v>
      </c>
      <c r="C338" s="47"/>
      <c r="D338" s="120"/>
      <c r="E338" s="14" t="s">
        <v>13</v>
      </c>
      <c r="F338" s="18"/>
      <c r="G338" s="18"/>
      <c r="H338" s="18">
        <f t="shared" si="67"/>
        <v>0</v>
      </c>
      <c r="I338" s="24"/>
      <c r="J338" s="61"/>
      <c r="K338" s="24"/>
      <c r="L338" s="24"/>
    </row>
    <row r="339" spans="1:12" ht="39.75" hidden="1" customHeight="1" x14ac:dyDescent="0.25">
      <c r="A339" s="28" t="str">
        <f t="shared" si="75"/>
        <v>b</v>
      </c>
      <c r="C339" s="47"/>
      <c r="D339" s="120"/>
      <c r="E339" s="14" t="s">
        <v>13</v>
      </c>
      <c r="F339" s="18"/>
      <c r="G339" s="18"/>
      <c r="H339" s="18">
        <f t="shared" si="67"/>
        <v>0</v>
      </c>
      <c r="I339" s="24"/>
      <c r="J339" s="61"/>
      <c r="K339" s="24"/>
      <c r="L339" s="24"/>
    </row>
    <row r="340" spans="1:12" ht="39.75" hidden="1" customHeight="1" x14ac:dyDescent="0.25">
      <c r="A340" s="28" t="str">
        <f t="shared" si="75"/>
        <v>b</v>
      </c>
      <c r="C340" s="47"/>
      <c r="D340" s="120"/>
      <c r="E340" s="14" t="s">
        <v>13</v>
      </c>
      <c r="F340" s="18"/>
      <c r="G340" s="18"/>
      <c r="H340" s="18">
        <f t="shared" si="67"/>
        <v>0</v>
      </c>
      <c r="I340" s="24"/>
      <c r="J340" s="61"/>
      <c r="K340" s="24"/>
      <c r="L340" s="24"/>
    </row>
    <row r="341" spans="1:12" ht="39.75" hidden="1" customHeight="1" x14ac:dyDescent="0.25">
      <c r="A341" s="28" t="str">
        <f t="shared" si="75"/>
        <v>b</v>
      </c>
      <c r="C341" s="47"/>
      <c r="D341" s="120"/>
      <c r="E341" s="14" t="s">
        <v>13</v>
      </c>
      <c r="F341" s="18"/>
      <c r="G341" s="18"/>
      <c r="H341" s="18">
        <f t="shared" si="67"/>
        <v>0</v>
      </c>
      <c r="I341" s="24"/>
      <c r="J341" s="61"/>
      <c r="K341" s="24"/>
      <c r="L341" s="24"/>
    </row>
    <row r="342" spans="1:12" ht="39.75" hidden="1" customHeight="1" x14ac:dyDescent="0.25">
      <c r="A342" s="28" t="str">
        <f t="shared" si="75"/>
        <v>b</v>
      </c>
      <c r="C342" s="47"/>
      <c r="D342" s="120"/>
      <c r="E342" s="14" t="s">
        <v>13</v>
      </c>
      <c r="F342" s="18"/>
      <c r="G342" s="18"/>
      <c r="H342" s="18">
        <f t="shared" si="67"/>
        <v>0</v>
      </c>
      <c r="I342" s="24"/>
      <c r="J342" s="61"/>
      <c r="K342" s="24"/>
      <c r="L342" s="24"/>
    </row>
    <row r="343" spans="1:12" ht="39.75" hidden="1" customHeight="1" x14ac:dyDescent="0.25">
      <c r="A343" s="28" t="str">
        <f t="shared" si="75"/>
        <v>b</v>
      </c>
      <c r="C343" s="47"/>
      <c r="D343" s="120"/>
      <c r="E343" s="14" t="s">
        <v>13</v>
      </c>
      <c r="F343" s="18"/>
      <c r="G343" s="18"/>
      <c r="H343" s="18">
        <f t="shared" si="67"/>
        <v>0</v>
      </c>
      <c r="I343" s="24"/>
      <c r="J343" s="61"/>
      <c r="K343" s="24"/>
      <c r="L343" s="24"/>
    </row>
    <row r="344" spans="1:12" ht="39.75" hidden="1" customHeight="1" x14ac:dyDescent="0.25">
      <c r="A344" s="28" t="str">
        <f t="shared" si="75"/>
        <v>b</v>
      </c>
      <c r="C344" s="47"/>
      <c r="D344" s="120"/>
      <c r="E344" s="14" t="s">
        <v>13</v>
      </c>
      <c r="F344" s="18"/>
      <c r="G344" s="18"/>
      <c r="H344" s="18">
        <f t="shared" si="67"/>
        <v>0</v>
      </c>
      <c r="I344" s="24"/>
      <c r="J344" s="61"/>
      <c r="K344" s="24"/>
      <c r="L344" s="24"/>
    </row>
    <row r="345" spans="1:12" ht="39.75" hidden="1" customHeight="1" x14ac:dyDescent="0.25">
      <c r="A345" s="28" t="str">
        <f t="shared" si="75"/>
        <v>b</v>
      </c>
      <c r="C345" s="47"/>
      <c r="D345" s="120"/>
      <c r="E345" s="14" t="s">
        <v>13</v>
      </c>
      <c r="F345" s="18"/>
      <c r="G345" s="18"/>
      <c r="H345" s="18">
        <f t="shared" si="67"/>
        <v>0</v>
      </c>
      <c r="I345" s="24"/>
      <c r="J345" s="61"/>
      <c r="K345" s="24"/>
      <c r="L345" s="24"/>
    </row>
    <row r="346" spans="1:12" ht="39.75" hidden="1" customHeight="1" x14ac:dyDescent="0.25">
      <c r="A346" s="28" t="str">
        <f t="shared" si="75"/>
        <v>b</v>
      </c>
      <c r="C346" s="47"/>
      <c r="D346" s="120"/>
      <c r="E346" s="14" t="s">
        <v>13</v>
      </c>
      <c r="F346" s="18"/>
      <c r="G346" s="18"/>
      <c r="H346" s="18">
        <f t="shared" si="67"/>
        <v>0</v>
      </c>
      <c r="I346" s="24"/>
      <c r="J346" s="61"/>
      <c r="K346" s="24"/>
      <c r="L346" s="24"/>
    </row>
    <row r="347" spans="1:12" ht="39.75" hidden="1" customHeight="1" x14ac:dyDescent="0.25">
      <c r="A347" s="28" t="str">
        <f t="shared" si="75"/>
        <v>b</v>
      </c>
      <c r="C347" s="47"/>
      <c r="D347" s="120"/>
      <c r="E347" s="14" t="s">
        <v>13</v>
      </c>
      <c r="F347" s="18"/>
      <c r="G347" s="18"/>
      <c r="H347" s="18">
        <f t="shared" si="67"/>
        <v>0</v>
      </c>
      <c r="I347" s="24"/>
      <c r="J347" s="61"/>
      <c r="K347" s="24"/>
      <c r="L347" s="24"/>
    </row>
    <row r="348" spans="1:12" ht="39.75" hidden="1" customHeight="1" x14ac:dyDescent="0.25">
      <c r="A348" s="28" t="str">
        <f t="shared" si="75"/>
        <v>b</v>
      </c>
      <c r="C348" s="47"/>
      <c r="D348" s="120"/>
      <c r="E348" s="14" t="s">
        <v>13</v>
      </c>
      <c r="F348" s="18"/>
      <c r="G348" s="18"/>
      <c r="H348" s="18">
        <f t="shared" si="67"/>
        <v>0</v>
      </c>
      <c r="I348" s="24"/>
      <c r="J348" s="61"/>
      <c r="K348" s="24"/>
      <c r="L348" s="24"/>
    </row>
    <row r="349" spans="1:12" ht="39.75" hidden="1" customHeight="1" x14ac:dyDescent="0.25">
      <c r="A349" s="28" t="str">
        <f t="shared" si="75"/>
        <v>b</v>
      </c>
      <c r="C349" s="47"/>
      <c r="D349" s="120"/>
      <c r="E349" s="14" t="s">
        <v>13</v>
      </c>
      <c r="F349" s="18"/>
      <c r="G349" s="18"/>
      <c r="H349" s="18">
        <f t="shared" si="67"/>
        <v>0</v>
      </c>
      <c r="I349" s="24"/>
      <c r="J349" s="61"/>
      <c r="K349" s="24"/>
      <c r="L349" s="24"/>
    </row>
    <row r="350" spans="1:12" ht="39.75" hidden="1" customHeight="1" x14ac:dyDescent="0.25">
      <c r="A350" s="28" t="str">
        <f t="shared" si="75"/>
        <v>b</v>
      </c>
      <c r="C350" s="47"/>
      <c r="D350" s="14"/>
      <c r="E350" s="14"/>
      <c r="F350" s="18"/>
      <c r="G350" s="18"/>
      <c r="H350" s="18"/>
      <c r="I350" s="24"/>
      <c r="J350" s="61"/>
      <c r="K350" s="24"/>
      <c r="L350" s="24"/>
    </row>
    <row r="351" spans="1:12" ht="18" hidden="1" x14ac:dyDescent="0.25">
      <c r="A351" s="28" t="str">
        <f t="shared" si="75"/>
        <v>b</v>
      </c>
      <c r="C351" s="47"/>
      <c r="D351" s="14"/>
      <c r="E351" s="14"/>
      <c r="F351" s="18"/>
      <c r="G351" s="18"/>
      <c r="H351" s="18"/>
      <c r="I351" s="24"/>
      <c r="J351" s="61"/>
      <c r="K351" s="24"/>
      <c r="L351" s="24"/>
    </row>
    <row r="352" spans="1:12" ht="18" hidden="1" x14ac:dyDescent="0.25">
      <c r="A352" s="28" t="str">
        <f t="shared" si="75"/>
        <v>b</v>
      </c>
      <c r="C352" s="47"/>
      <c r="D352" s="14"/>
      <c r="E352" s="14"/>
      <c r="F352" s="18"/>
      <c r="G352" s="18"/>
      <c r="H352" s="18"/>
      <c r="I352" s="24"/>
      <c r="J352" s="61"/>
      <c r="K352" s="24"/>
      <c r="L352" s="24"/>
    </row>
    <row r="353" spans="1:12" ht="18" hidden="1" x14ac:dyDescent="0.25">
      <c r="A353" s="28" t="str">
        <f t="shared" si="75"/>
        <v>b</v>
      </c>
      <c r="C353" s="47"/>
      <c r="D353" s="14"/>
      <c r="E353" s="14"/>
      <c r="F353" s="18"/>
      <c r="G353" s="18"/>
      <c r="H353" s="18"/>
      <c r="I353" s="24"/>
      <c r="J353" s="61"/>
      <c r="K353" s="24"/>
      <c r="L353" s="24"/>
    </row>
    <row r="354" spans="1:12" ht="18" hidden="1" x14ac:dyDescent="0.25">
      <c r="A354" s="28" t="str">
        <f t="shared" si="75"/>
        <v>b</v>
      </c>
      <c r="C354" s="104"/>
      <c r="D354" s="105"/>
      <c r="E354" s="105"/>
      <c r="F354" s="90"/>
      <c r="G354" s="90"/>
      <c r="H354" s="90"/>
      <c r="I354" s="91"/>
      <c r="J354" s="92"/>
      <c r="K354" s="24"/>
      <c r="L354" s="24"/>
    </row>
    <row r="355" spans="1:12" ht="42" hidden="1" customHeight="1" x14ac:dyDescent="0.25">
      <c r="A355" s="28" t="str">
        <f t="shared" si="75"/>
        <v>b</v>
      </c>
      <c r="B355">
        <v>1</v>
      </c>
      <c r="C355" s="4" t="s">
        <v>96</v>
      </c>
      <c r="D355" s="4" t="s">
        <v>20</v>
      </c>
      <c r="E355" s="4"/>
      <c r="F355" s="15">
        <f>SUM(F356:F386)</f>
        <v>0</v>
      </c>
      <c r="G355" s="15">
        <f>SUM(G356:G386)</f>
        <v>0</v>
      </c>
      <c r="H355" s="15">
        <f>SUM(H356:H386)</f>
        <v>0</v>
      </c>
      <c r="I355" s="15"/>
      <c r="J355" s="4"/>
      <c r="K355" s="85"/>
      <c r="L355" s="24"/>
    </row>
    <row r="356" spans="1:12" ht="38.25" hidden="1" customHeight="1" x14ac:dyDescent="0.25">
      <c r="A356" s="28" t="str">
        <f t="shared" si="75"/>
        <v>b</v>
      </c>
      <c r="C356" s="112"/>
      <c r="D356" s="118"/>
      <c r="E356" s="14"/>
      <c r="F356" s="18"/>
      <c r="G356" s="18"/>
      <c r="H356" s="18">
        <f t="shared" si="67"/>
        <v>0</v>
      </c>
      <c r="I356" s="76"/>
      <c r="J356" s="76"/>
      <c r="K356" s="85"/>
      <c r="L356" s="24"/>
    </row>
    <row r="357" spans="1:12" ht="38.25" hidden="1" customHeight="1" x14ac:dyDescent="0.25">
      <c r="A357" s="28" t="str">
        <f t="shared" si="75"/>
        <v>b</v>
      </c>
      <c r="C357" s="48"/>
      <c r="D357" s="118"/>
      <c r="E357" s="14"/>
      <c r="F357" s="18"/>
      <c r="G357" s="18"/>
      <c r="H357" s="18">
        <f t="shared" si="67"/>
        <v>0</v>
      </c>
      <c r="I357" s="24"/>
      <c r="J357" s="61"/>
      <c r="K357" s="24"/>
      <c r="L357" s="24"/>
    </row>
    <row r="358" spans="1:12" ht="33.75" hidden="1" customHeight="1" x14ac:dyDescent="0.25">
      <c r="A358" s="28" t="str">
        <f t="shared" si="75"/>
        <v>b</v>
      </c>
      <c r="C358" s="48"/>
      <c r="D358" s="50"/>
      <c r="E358" s="1"/>
      <c r="F358" s="18"/>
      <c r="G358" s="18"/>
      <c r="H358" s="18">
        <f t="shared" si="67"/>
        <v>0</v>
      </c>
      <c r="I358" s="24"/>
      <c r="J358" s="61"/>
      <c r="K358" s="24"/>
      <c r="L358" s="24"/>
    </row>
    <row r="359" spans="1:12" ht="42.75" hidden="1" customHeight="1" x14ac:dyDescent="0.25">
      <c r="A359" s="28" t="str">
        <f t="shared" si="75"/>
        <v>b</v>
      </c>
      <c r="C359" s="48"/>
      <c r="D359" s="50"/>
      <c r="E359" s="5"/>
      <c r="F359" s="18"/>
      <c r="G359" s="18"/>
      <c r="H359" s="18">
        <f t="shared" si="67"/>
        <v>0</v>
      </c>
      <c r="I359" s="24"/>
      <c r="J359" s="61"/>
      <c r="K359" s="24"/>
      <c r="L359" s="24"/>
    </row>
    <row r="360" spans="1:12" ht="42.75" hidden="1" customHeight="1" x14ac:dyDescent="0.25">
      <c r="A360" s="28" t="str">
        <f t="shared" si="75"/>
        <v>b</v>
      </c>
      <c r="C360" s="48"/>
      <c r="D360" s="50"/>
      <c r="E360" s="5"/>
      <c r="F360" s="18"/>
      <c r="G360" s="18"/>
      <c r="H360" s="18">
        <f t="shared" si="67"/>
        <v>0</v>
      </c>
      <c r="I360" s="24"/>
      <c r="J360" s="61"/>
      <c r="K360" s="24"/>
      <c r="L360" s="24"/>
    </row>
    <row r="361" spans="1:12" ht="42.75" hidden="1" customHeight="1" x14ac:dyDescent="0.25">
      <c r="A361" s="28" t="str">
        <f t="shared" si="75"/>
        <v>b</v>
      </c>
      <c r="C361" s="48"/>
      <c r="D361" s="50"/>
      <c r="E361" s="5"/>
      <c r="F361" s="18"/>
      <c r="G361" s="18"/>
      <c r="H361" s="18">
        <f t="shared" si="67"/>
        <v>0</v>
      </c>
      <c r="I361" s="24"/>
      <c r="J361" s="61"/>
      <c r="K361" s="24"/>
      <c r="L361" s="24"/>
    </row>
    <row r="362" spans="1:12" ht="42.75" hidden="1" customHeight="1" x14ac:dyDescent="0.25">
      <c r="A362" s="28" t="str">
        <f t="shared" si="75"/>
        <v>b</v>
      </c>
      <c r="C362" s="48"/>
      <c r="D362" s="50"/>
      <c r="E362" s="5"/>
      <c r="F362" s="18"/>
      <c r="G362" s="18"/>
      <c r="H362" s="18">
        <f t="shared" si="67"/>
        <v>0</v>
      </c>
      <c r="I362" s="24"/>
      <c r="J362" s="61"/>
      <c r="K362" s="24"/>
      <c r="L362" s="24"/>
    </row>
    <row r="363" spans="1:12" ht="42.75" hidden="1" customHeight="1" x14ac:dyDescent="0.25">
      <c r="A363" s="28" t="str">
        <f t="shared" si="75"/>
        <v>b</v>
      </c>
      <c r="C363" s="48"/>
      <c r="D363" s="118"/>
      <c r="E363" s="5"/>
      <c r="F363" s="18"/>
      <c r="G363" s="18"/>
      <c r="H363" s="18">
        <f t="shared" si="67"/>
        <v>0</v>
      </c>
      <c r="I363" s="24"/>
      <c r="J363" s="61"/>
      <c r="K363" s="24"/>
      <c r="L363" s="24"/>
    </row>
    <row r="364" spans="1:12" ht="42.75" hidden="1" customHeight="1" x14ac:dyDescent="0.25">
      <c r="A364" s="28" t="str">
        <f t="shared" si="75"/>
        <v>b</v>
      </c>
      <c r="C364" s="48"/>
      <c r="D364" s="118"/>
      <c r="E364" s="5"/>
      <c r="F364" s="18"/>
      <c r="G364" s="18"/>
      <c r="H364" s="18">
        <f t="shared" si="67"/>
        <v>0</v>
      </c>
      <c r="I364" s="24"/>
      <c r="J364" s="61"/>
      <c r="K364" s="24"/>
      <c r="L364" s="24"/>
    </row>
    <row r="365" spans="1:12" ht="42.75" hidden="1" customHeight="1" x14ac:dyDescent="0.25">
      <c r="A365" s="28" t="str">
        <f t="shared" si="75"/>
        <v>b</v>
      </c>
      <c r="C365" s="48"/>
      <c r="D365" s="118"/>
      <c r="E365" s="5"/>
      <c r="F365" s="18"/>
      <c r="G365" s="18"/>
      <c r="H365" s="18">
        <f t="shared" si="67"/>
        <v>0</v>
      </c>
      <c r="I365" s="24"/>
      <c r="J365" s="61"/>
      <c r="K365" s="24"/>
      <c r="L365" s="24"/>
    </row>
    <row r="366" spans="1:12" ht="42.75" hidden="1" customHeight="1" x14ac:dyDescent="0.25">
      <c r="A366" s="28" t="str">
        <f t="shared" si="75"/>
        <v>b</v>
      </c>
      <c r="C366" s="48"/>
      <c r="D366" s="118"/>
      <c r="E366" s="5"/>
      <c r="F366" s="18"/>
      <c r="G366" s="18"/>
      <c r="H366" s="18">
        <f t="shared" ref="H366:H386" si="76">F366-G366</f>
        <v>0</v>
      </c>
      <c r="I366" s="24"/>
      <c r="J366" s="61"/>
      <c r="K366" s="24"/>
      <c r="L366" s="24"/>
    </row>
    <row r="367" spans="1:12" ht="42.75" hidden="1" customHeight="1" x14ac:dyDescent="0.25">
      <c r="A367" s="28" t="str">
        <f t="shared" si="75"/>
        <v>b</v>
      </c>
      <c r="C367" s="48"/>
      <c r="D367" s="118"/>
      <c r="E367" s="5"/>
      <c r="F367" s="18"/>
      <c r="G367" s="18"/>
      <c r="H367" s="18">
        <f t="shared" si="76"/>
        <v>0</v>
      </c>
      <c r="I367" s="24"/>
      <c r="J367" s="61"/>
      <c r="K367" s="24"/>
      <c r="L367" s="24"/>
    </row>
    <row r="368" spans="1:12" ht="42.75" hidden="1" customHeight="1" x14ac:dyDescent="0.25">
      <c r="A368" s="28" t="str">
        <f t="shared" si="75"/>
        <v>b</v>
      </c>
      <c r="C368" s="48"/>
      <c r="D368" s="118"/>
      <c r="E368" s="5"/>
      <c r="F368" s="18"/>
      <c r="G368" s="18"/>
      <c r="H368" s="18">
        <f t="shared" si="76"/>
        <v>0</v>
      </c>
      <c r="I368" s="24"/>
      <c r="J368" s="61"/>
      <c r="K368" s="24"/>
      <c r="L368" s="24"/>
    </row>
    <row r="369" spans="1:12" ht="42.75" hidden="1" customHeight="1" x14ac:dyDescent="0.25">
      <c r="A369" s="28" t="str">
        <f t="shared" si="75"/>
        <v>b</v>
      </c>
      <c r="C369" s="48"/>
      <c r="D369" s="118"/>
      <c r="E369" s="5" t="s">
        <v>7</v>
      </c>
      <c r="F369" s="18"/>
      <c r="G369" s="18"/>
      <c r="H369" s="18">
        <f t="shared" si="76"/>
        <v>0</v>
      </c>
      <c r="I369" s="24"/>
      <c r="J369" s="61"/>
      <c r="K369" s="24"/>
      <c r="L369" s="24"/>
    </row>
    <row r="370" spans="1:12" ht="42.75" hidden="1" customHeight="1" x14ac:dyDescent="0.25">
      <c r="A370" s="28" t="str">
        <f t="shared" si="75"/>
        <v>b</v>
      </c>
      <c r="C370" s="48"/>
      <c r="D370" s="118"/>
      <c r="E370" s="5" t="s">
        <v>7</v>
      </c>
      <c r="F370" s="18"/>
      <c r="G370" s="18"/>
      <c r="H370" s="18">
        <f t="shared" si="76"/>
        <v>0</v>
      </c>
      <c r="I370" s="24"/>
      <c r="J370" s="61"/>
      <c r="K370" s="24"/>
      <c r="L370" s="24"/>
    </row>
    <row r="371" spans="1:12" ht="42.75" hidden="1" customHeight="1" x14ac:dyDescent="0.25">
      <c r="A371" s="28" t="str">
        <f t="shared" si="75"/>
        <v>b</v>
      </c>
      <c r="C371" s="48"/>
      <c r="D371" s="50"/>
      <c r="E371" s="5" t="s">
        <v>7</v>
      </c>
      <c r="F371" s="18"/>
      <c r="G371" s="18"/>
      <c r="H371" s="18">
        <f t="shared" si="76"/>
        <v>0</v>
      </c>
      <c r="I371" s="24"/>
      <c r="J371" s="61"/>
      <c r="K371" s="24"/>
      <c r="L371" s="24"/>
    </row>
    <row r="372" spans="1:12" ht="42.75" hidden="1" customHeight="1" x14ac:dyDescent="0.25">
      <c r="A372" s="28" t="str">
        <f t="shared" si="75"/>
        <v>b</v>
      </c>
      <c r="C372" s="48"/>
      <c r="D372" s="50"/>
      <c r="E372" s="5" t="s">
        <v>7</v>
      </c>
      <c r="F372" s="18"/>
      <c r="G372" s="18"/>
      <c r="H372" s="18">
        <f t="shared" si="76"/>
        <v>0</v>
      </c>
      <c r="I372" s="24"/>
      <c r="J372" s="61"/>
      <c r="K372" s="24"/>
      <c r="L372" s="24"/>
    </row>
    <row r="373" spans="1:12" ht="23.25" hidden="1" customHeight="1" x14ac:dyDescent="0.25">
      <c r="A373" s="28" t="str">
        <f t="shared" si="75"/>
        <v>b</v>
      </c>
      <c r="C373" s="48"/>
      <c r="D373" s="1"/>
      <c r="E373" s="14"/>
      <c r="F373" s="18"/>
      <c r="G373" s="18"/>
      <c r="H373" s="18">
        <f t="shared" si="76"/>
        <v>0</v>
      </c>
      <c r="I373" s="24"/>
      <c r="J373" s="61"/>
      <c r="K373" s="24"/>
      <c r="L373" s="24"/>
    </row>
    <row r="374" spans="1:12" ht="23.25" hidden="1" customHeight="1" x14ac:dyDescent="0.25">
      <c r="A374" s="28" t="str">
        <f t="shared" si="75"/>
        <v>b</v>
      </c>
      <c r="C374" s="48"/>
      <c r="D374" s="14"/>
      <c r="E374" s="14"/>
      <c r="F374" s="18"/>
      <c r="G374" s="18"/>
      <c r="H374" s="18">
        <f t="shared" si="76"/>
        <v>0</v>
      </c>
      <c r="I374" s="24"/>
      <c r="J374" s="61"/>
      <c r="K374" s="24"/>
      <c r="L374" s="24"/>
    </row>
    <row r="375" spans="1:12" ht="23.25" hidden="1" customHeight="1" x14ac:dyDescent="0.25">
      <c r="A375" s="28" t="str">
        <f t="shared" si="75"/>
        <v>b</v>
      </c>
      <c r="C375" s="48"/>
      <c r="D375" s="14"/>
      <c r="E375" s="14"/>
      <c r="F375" s="18"/>
      <c r="G375" s="18"/>
      <c r="H375" s="18">
        <f t="shared" si="76"/>
        <v>0</v>
      </c>
      <c r="I375" s="24"/>
      <c r="J375" s="61"/>
      <c r="K375" s="24"/>
      <c r="L375" s="24"/>
    </row>
    <row r="376" spans="1:12" ht="23.25" hidden="1" customHeight="1" x14ac:dyDescent="0.25">
      <c r="A376" s="28" t="str">
        <f t="shared" si="75"/>
        <v>b</v>
      </c>
      <c r="C376" s="48"/>
      <c r="D376" s="14"/>
      <c r="E376" s="14"/>
      <c r="F376" s="18"/>
      <c r="G376" s="18"/>
      <c r="H376" s="18">
        <f t="shared" si="76"/>
        <v>0</v>
      </c>
      <c r="I376" s="24"/>
      <c r="J376" s="61"/>
      <c r="K376" s="24"/>
      <c r="L376" s="24"/>
    </row>
    <row r="377" spans="1:12" ht="23.25" hidden="1" customHeight="1" x14ac:dyDescent="0.25">
      <c r="A377" s="28" t="str">
        <f t="shared" si="75"/>
        <v>b</v>
      </c>
      <c r="C377" s="48"/>
      <c r="D377" s="14"/>
      <c r="E377" s="14"/>
      <c r="F377" s="18"/>
      <c r="G377" s="18"/>
      <c r="H377" s="18">
        <f t="shared" si="76"/>
        <v>0</v>
      </c>
      <c r="I377" s="24"/>
      <c r="J377" s="61"/>
      <c r="K377" s="24"/>
      <c r="L377" s="24"/>
    </row>
    <row r="378" spans="1:12" ht="23.25" hidden="1" customHeight="1" x14ac:dyDescent="0.25">
      <c r="A378" s="28" t="str">
        <f t="shared" si="75"/>
        <v>b</v>
      </c>
      <c r="C378" s="48"/>
      <c r="D378" s="14"/>
      <c r="E378" s="14"/>
      <c r="F378" s="18"/>
      <c r="G378" s="18"/>
      <c r="H378" s="18">
        <f t="shared" si="76"/>
        <v>0</v>
      </c>
      <c r="I378" s="24"/>
      <c r="J378" s="61"/>
      <c r="K378" s="24"/>
      <c r="L378" s="24"/>
    </row>
    <row r="379" spans="1:12" ht="23.25" hidden="1" customHeight="1" x14ac:dyDescent="0.25">
      <c r="A379" s="28" t="str">
        <f t="shared" si="75"/>
        <v>b</v>
      </c>
      <c r="C379" s="48"/>
      <c r="D379" s="14"/>
      <c r="E379" s="14"/>
      <c r="F379" s="18"/>
      <c r="G379" s="18"/>
      <c r="H379" s="18">
        <f t="shared" si="76"/>
        <v>0</v>
      </c>
      <c r="I379" s="24"/>
      <c r="J379" s="61"/>
      <c r="K379" s="24"/>
      <c r="L379" s="24"/>
    </row>
    <row r="380" spans="1:12" ht="23.25" hidden="1" customHeight="1" x14ac:dyDescent="0.25">
      <c r="A380" s="28" t="str">
        <f t="shared" si="75"/>
        <v>b</v>
      </c>
      <c r="C380" s="48"/>
      <c r="D380" s="2"/>
      <c r="E380" s="14"/>
      <c r="F380" s="18"/>
      <c r="G380" s="18"/>
      <c r="H380" s="18">
        <f t="shared" si="76"/>
        <v>0</v>
      </c>
      <c r="I380" s="24"/>
      <c r="J380" s="61"/>
      <c r="K380" s="24"/>
      <c r="L380" s="24"/>
    </row>
    <row r="381" spans="1:12" ht="23.25" hidden="1" customHeight="1" x14ac:dyDescent="0.25">
      <c r="A381" s="28" t="str">
        <f t="shared" si="75"/>
        <v>b</v>
      </c>
      <c r="C381" s="48"/>
      <c r="D381" s="2"/>
      <c r="E381" s="14"/>
      <c r="F381" s="18"/>
      <c r="G381" s="18"/>
      <c r="H381" s="18">
        <f t="shared" si="76"/>
        <v>0</v>
      </c>
      <c r="I381" s="24"/>
      <c r="J381" s="61"/>
      <c r="K381" s="24"/>
      <c r="L381" s="24"/>
    </row>
    <row r="382" spans="1:12" ht="23.25" hidden="1" customHeight="1" x14ac:dyDescent="0.25">
      <c r="A382" s="28" t="str">
        <f t="shared" si="75"/>
        <v>b</v>
      </c>
      <c r="C382" s="48"/>
      <c r="D382" s="2"/>
      <c r="E382" s="14"/>
      <c r="F382" s="18"/>
      <c r="G382" s="18"/>
      <c r="H382" s="18">
        <f t="shared" si="76"/>
        <v>0</v>
      </c>
      <c r="I382" s="24"/>
      <c r="J382" s="61"/>
      <c r="K382" s="24"/>
      <c r="L382" s="24"/>
    </row>
    <row r="383" spans="1:12" ht="23.25" hidden="1" customHeight="1" x14ac:dyDescent="0.25">
      <c r="A383" s="28" t="str">
        <f t="shared" si="75"/>
        <v>b</v>
      </c>
      <c r="C383" s="48"/>
      <c r="D383" s="2"/>
      <c r="E383" s="14"/>
      <c r="F383" s="18"/>
      <c r="G383" s="18"/>
      <c r="H383" s="18">
        <f t="shared" si="76"/>
        <v>0</v>
      </c>
      <c r="I383" s="24"/>
      <c r="J383" s="61"/>
      <c r="K383" s="24"/>
      <c r="L383" s="24"/>
    </row>
    <row r="384" spans="1:12" ht="23.25" hidden="1" customHeight="1" x14ac:dyDescent="0.25">
      <c r="A384" s="28" t="str">
        <f t="shared" si="75"/>
        <v>b</v>
      </c>
      <c r="C384" s="48"/>
      <c r="D384" s="2"/>
      <c r="E384" s="14"/>
      <c r="F384" s="18"/>
      <c r="G384" s="18"/>
      <c r="H384" s="18">
        <f t="shared" si="76"/>
        <v>0</v>
      </c>
      <c r="I384" s="24"/>
      <c r="J384" s="61"/>
      <c r="K384" s="24"/>
      <c r="L384" s="24"/>
    </row>
    <row r="385" spans="1:13" ht="23.25" hidden="1" customHeight="1" x14ac:dyDescent="0.25">
      <c r="A385" s="28" t="str">
        <f t="shared" si="75"/>
        <v>b</v>
      </c>
      <c r="C385" s="48"/>
      <c r="D385" s="14"/>
      <c r="E385" s="14"/>
      <c r="F385" s="18"/>
      <c r="G385" s="18"/>
      <c r="H385" s="18">
        <f t="shared" si="76"/>
        <v>0</v>
      </c>
      <c r="I385" s="24"/>
      <c r="J385" s="61"/>
      <c r="K385" s="24"/>
      <c r="L385" s="24"/>
    </row>
    <row r="386" spans="1:13" ht="23.25" hidden="1" customHeight="1" x14ac:dyDescent="0.25">
      <c r="A386" s="28" t="str">
        <f t="shared" si="75"/>
        <v>b</v>
      </c>
      <c r="C386" s="48"/>
      <c r="D386" s="14"/>
      <c r="E386" s="14"/>
      <c r="F386" s="18"/>
      <c r="G386" s="18"/>
      <c r="H386" s="18">
        <f t="shared" si="76"/>
        <v>0</v>
      </c>
      <c r="I386" s="24"/>
      <c r="J386" s="61"/>
      <c r="K386" s="24"/>
      <c r="L386" s="24"/>
    </row>
    <row r="387" spans="1:13" ht="43.5" hidden="1" customHeight="1" x14ac:dyDescent="0.25">
      <c r="A387" s="28" t="str">
        <f t="shared" si="75"/>
        <v>b</v>
      </c>
      <c r="B387">
        <v>1</v>
      </c>
      <c r="C387" s="39" t="s">
        <v>97</v>
      </c>
      <c r="D387" s="4" t="s">
        <v>29</v>
      </c>
      <c r="E387" s="4"/>
      <c r="F387" s="15">
        <f t="shared" ref="F387:G387" si="77">F388+F392</f>
        <v>0</v>
      </c>
      <c r="G387" s="15">
        <f t="shared" si="77"/>
        <v>0</v>
      </c>
      <c r="H387" s="15">
        <f>H388+H392</f>
        <v>0</v>
      </c>
      <c r="I387" s="15"/>
      <c r="J387" s="59"/>
      <c r="K387" s="24"/>
      <c r="L387" s="24"/>
    </row>
    <row r="388" spans="1:13" ht="75" hidden="1" customHeight="1" x14ac:dyDescent="0.25">
      <c r="A388" s="28" t="str">
        <f t="shared" si="75"/>
        <v>b</v>
      </c>
      <c r="B388">
        <v>1</v>
      </c>
      <c r="C388" s="40" t="s">
        <v>37</v>
      </c>
      <c r="D388" s="3" t="s">
        <v>36</v>
      </c>
      <c r="E388" s="3"/>
      <c r="F388" s="17">
        <f t="shared" ref="F388:G388" si="78">SUM(F389:F391)</f>
        <v>0</v>
      </c>
      <c r="G388" s="17">
        <f t="shared" si="78"/>
        <v>0</v>
      </c>
      <c r="H388" s="17">
        <f>SUM(H389:H391)</f>
        <v>0</v>
      </c>
      <c r="I388" s="17"/>
      <c r="J388" s="66"/>
      <c r="K388" s="24"/>
      <c r="L388" s="61"/>
      <c r="M388" s="77"/>
    </row>
    <row r="389" spans="1:13" ht="23.25" hidden="1" customHeight="1" x14ac:dyDescent="0.25">
      <c r="A389" s="28" t="str">
        <f t="shared" si="75"/>
        <v>b</v>
      </c>
      <c r="C389" s="49"/>
      <c r="D389" s="2"/>
      <c r="E389" s="1"/>
      <c r="F389" s="18"/>
      <c r="G389" s="18"/>
      <c r="H389" s="18">
        <f t="shared" ref="H389:H395" si="79">F389-G389</f>
        <v>0</v>
      </c>
      <c r="I389" s="24"/>
      <c r="J389" s="61"/>
      <c r="K389" s="24"/>
      <c r="L389" s="24"/>
    </row>
    <row r="390" spans="1:13" ht="23.25" hidden="1" customHeight="1" x14ac:dyDescent="0.25">
      <c r="A390" s="28" t="str">
        <f t="shared" si="75"/>
        <v>b</v>
      </c>
      <c r="C390" s="49"/>
      <c r="D390" s="2"/>
      <c r="E390" s="1"/>
      <c r="F390" s="18"/>
      <c r="G390" s="18"/>
      <c r="H390" s="18">
        <f t="shared" si="79"/>
        <v>0</v>
      </c>
      <c r="I390" s="24"/>
      <c r="J390" s="61"/>
      <c r="K390" s="24"/>
      <c r="L390" s="24"/>
    </row>
    <row r="391" spans="1:13" ht="23.25" hidden="1" customHeight="1" x14ac:dyDescent="0.25">
      <c r="A391" s="28" t="str">
        <f t="shared" si="75"/>
        <v>b</v>
      </c>
      <c r="C391" s="49"/>
      <c r="D391" s="2"/>
      <c r="E391" s="14"/>
      <c r="F391" s="18"/>
      <c r="G391" s="18"/>
      <c r="H391" s="18">
        <f t="shared" si="79"/>
        <v>0</v>
      </c>
      <c r="I391" s="24"/>
      <c r="J391" s="61"/>
      <c r="K391" s="24"/>
      <c r="L391" s="24"/>
    </row>
    <row r="392" spans="1:13" ht="18" hidden="1" x14ac:dyDescent="0.25">
      <c r="A392" s="28" t="str">
        <f t="shared" si="75"/>
        <v>b</v>
      </c>
      <c r="B392">
        <v>1</v>
      </c>
      <c r="C392" s="40" t="s">
        <v>98</v>
      </c>
      <c r="D392" s="3" t="s">
        <v>35</v>
      </c>
      <c r="E392" s="3"/>
      <c r="F392" s="17">
        <f t="shared" ref="F392:G392" si="80">F393</f>
        <v>0</v>
      </c>
      <c r="G392" s="17">
        <f t="shared" si="80"/>
        <v>0</v>
      </c>
      <c r="H392" s="17">
        <f>H393</f>
        <v>0</v>
      </c>
      <c r="I392" s="17"/>
      <c r="J392" s="66"/>
      <c r="K392" s="24"/>
      <c r="L392" s="24"/>
    </row>
    <row r="393" spans="1:13" ht="36" hidden="1" x14ac:dyDescent="0.25">
      <c r="A393" s="28" t="str">
        <f t="shared" si="75"/>
        <v>b</v>
      </c>
      <c r="C393" s="106"/>
      <c r="D393" s="101"/>
      <c r="E393" s="1" t="s">
        <v>7</v>
      </c>
      <c r="F393" s="90"/>
      <c r="G393" s="90"/>
      <c r="H393" s="90">
        <f t="shared" si="79"/>
        <v>0</v>
      </c>
      <c r="I393" s="91"/>
      <c r="J393" s="91"/>
      <c r="K393" s="24"/>
      <c r="L393" s="24"/>
    </row>
    <row r="394" spans="1:13" ht="54" hidden="1" x14ac:dyDescent="0.25">
      <c r="A394" s="28" t="str">
        <f t="shared" si="75"/>
        <v>b</v>
      </c>
      <c r="B394">
        <v>1</v>
      </c>
      <c r="C394" s="3" t="s">
        <v>83</v>
      </c>
      <c r="D394" s="3" t="s">
        <v>65</v>
      </c>
      <c r="E394" s="3"/>
      <c r="F394" s="17">
        <f>F395</f>
        <v>0</v>
      </c>
      <c r="G394" s="17">
        <f>G395</f>
        <v>0</v>
      </c>
      <c r="H394" s="17">
        <f>F394-G394</f>
        <v>0</v>
      </c>
      <c r="I394" s="17"/>
      <c r="J394" s="3"/>
    </row>
    <row r="395" spans="1:13" ht="36" hidden="1" x14ac:dyDescent="0.25">
      <c r="A395" s="28" t="str">
        <f t="shared" si="75"/>
        <v>b</v>
      </c>
      <c r="C395" s="24"/>
      <c r="D395" s="50"/>
      <c r="E395" s="1" t="s">
        <v>7</v>
      </c>
      <c r="F395" s="18"/>
      <c r="G395" s="18"/>
      <c r="H395" s="18">
        <f t="shared" si="79"/>
        <v>0</v>
      </c>
      <c r="I395" s="76"/>
      <c r="J395" s="76"/>
    </row>
    <row r="396" spans="1:13" ht="54" hidden="1" x14ac:dyDescent="0.25">
      <c r="A396" s="28" t="str">
        <f t="shared" si="75"/>
        <v>b</v>
      </c>
      <c r="B396">
        <v>1</v>
      </c>
      <c r="C396" s="3" t="s">
        <v>66</v>
      </c>
      <c r="D396" s="3" t="s">
        <v>68</v>
      </c>
      <c r="E396" s="3"/>
      <c r="F396" s="17">
        <f>F397</f>
        <v>0</v>
      </c>
      <c r="G396" s="17">
        <f>G397</f>
        <v>0</v>
      </c>
      <c r="H396" s="17">
        <f>F396-G396</f>
        <v>0</v>
      </c>
      <c r="I396" s="17"/>
      <c r="J396" s="3"/>
    </row>
    <row r="397" spans="1:13" ht="18" hidden="1" x14ac:dyDescent="0.25">
      <c r="A397" s="28" t="str">
        <f t="shared" si="75"/>
        <v>b</v>
      </c>
      <c r="C397" s="24"/>
      <c r="D397" s="50"/>
      <c r="E397" s="1"/>
      <c r="F397" s="18"/>
      <c r="G397" s="18"/>
      <c r="H397" s="18">
        <f t="shared" ref="H397" si="81">F397-G397</f>
        <v>0</v>
      </c>
      <c r="I397" s="76"/>
      <c r="J397" s="76"/>
    </row>
  </sheetData>
  <autoFilter ref="A1:J397">
    <filterColumn colId="0">
      <filters>
        <filter val="a"/>
      </filters>
    </filterColumn>
  </autoFilter>
  <mergeCells count="18">
    <mergeCell ref="I287:I295"/>
    <mergeCell ref="I5:I17"/>
    <mergeCell ref="I29:I40"/>
    <mergeCell ref="I47:I52"/>
    <mergeCell ref="I255:I262"/>
    <mergeCell ref="I265:I268"/>
    <mergeCell ref="I271:I280"/>
    <mergeCell ref="K162:K163"/>
    <mergeCell ref="L162:L163"/>
    <mergeCell ref="K146:K156"/>
    <mergeCell ref="L146:L156"/>
    <mergeCell ref="K157:K161"/>
    <mergeCell ref="L157:L161"/>
    <mergeCell ref="I130:I149"/>
    <mergeCell ref="I157:I161"/>
    <mergeCell ref="J157:J161"/>
    <mergeCell ref="I162:I163"/>
    <mergeCell ref="J162:J163"/>
  </mergeCells>
  <pageMargins left="0.2" right="0.2" top="0.25" bottom="0.25" header="0" footer="0"/>
  <pageSetup paperSize="9" scale="40" fitToHeight="0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1"/>
  <sheetViews>
    <sheetView view="pageBreakPreview" zoomScaleNormal="80" zoomScaleSheetLayoutView="100" workbookViewId="0">
      <pane xSplit="3" ySplit="2" topLeftCell="D3" activePane="bottomRight" state="frozen"/>
      <selection pane="topRight" activeCell="D1" sqref="D1"/>
      <selection pane="bottomLeft" activeCell="A5" sqref="A5"/>
      <selection pane="bottomRight" activeCell="G21" sqref="G21"/>
    </sheetView>
  </sheetViews>
  <sheetFormatPr defaultRowHeight="12.75" x14ac:dyDescent="0.2"/>
  <cols>
    <col min="1" max="1" width="3.42578125" style="25" customWidth="1"/>
    <col min="2" max="2" width="16.85546875" style="25" customWidth="1"/>
    <col min="3" max="3" width="45.7109375" style="25" customWidth="1"/>
    <col min="4" max="4" width="21.140625" style="25" customWidth="1"/>
    <col min="5" max="5" width="25.7109375" style="37" customWidth="1"/>
    <col min="6" max="6" width="24.42578125" style="38" customWidth="1"/>
    <col min="7" max="7" width="17.5703125" style="25" customWidth="1"/>
    <col min="8" max="8" width="15" style="25" customWidth="1"/>
    <col min="9" max="9" width="12.28515625" style="25" bestFit="1" customWidth="1"/>
    <col min="10" max="10" width="11.5703125" style="25" bestFit="1" customWidth="1"/>
    <col min="11" max="256" width="9.140625" style="25"/>
    <col min="257" max="257" width="3.42578125" style="25" customWidth="1"/>
    <col min="258" max="258" width="16.85546875" style="25" customWidth="1"/>
    <col min="259" max="259" width="45.7109375" style="25" customWidth="1"/>
    <col min="260" max="260" width="21.140625" style="25" customWidth="1"/>
    <col min="261" max="261" width="25.7109375" style="25" customWidth="1"/>
    <col min="262" max="262" width="24.42578125" style="25" customWidth="1"/>
    <col min="263" max="264" width="11.7109375" style="25" customWidth="1"/>
    <col min="265" max="265" width="12.28515625" style="25" bestFit="1" customWidth="1"/>
    <col min="266" max="266" width="11.5703125" style="25" bestFit="1" customWidth="1"/>
    <col min="267" max="512" width="9.140625" style="25"/>
    <col min="513" max="513" width="3.42578125" style="25" customWidth="1"/>
    <col min="514" max="514" width="16.85546875" style="25" customWidth="1"/>
    <col min="515" max="515" width="45.7109375" style="25" customWidth="1"/>
    <col min="516" max="516" width="21.140625" style="25" customWidth="1"/>
    <col min="517" max="517" width="25.7109375" style="25" customWidth="1"/>
    <col min="518" max="518" width="24.42578125" style="25" customWidth="1"/>
    <col min="519" max="520" width="11.7109375" style="25" customWidth="1"/>
    <col min="521" max="521" width="12.28515625" style="25" bestFit="1" customWidth="1"/>
    <col min="522" max="522" width="11.5703125" style="25" bestFit="1" customWidth="1"/>
    <col min="523" max="768" width="9.140625" style="25"/>
    <col min="769" max="769" width="3.42578125" style="25" customWidth="1"/>
    <col min="770" max="770" width="16.85546875" style="25" customWidth="1"/>
    <col min="771" max="771" width="45.7109375" style="25" customWidth="1"/>
    <col min="772" max="772" width="21.140625" style="25" customWidth="1"/>
    <col min="773" max="773" width="25.7109375" style="25" customWidth="1"/>
    <col min="774" max="774" width="24.42578125" style="25" customWidth="1"/>
    <col min="775" max="776" width="11.7109375" style="25" customWidth="1"/>
    <col min="777" max="777" width="12.28515625" style="25" bestFit="1" customWidth="1"/>
    <col min="778" max="778" width="11.5703125" style="25" bestFit="1" customWidth="1"/>
    <col min="779" max="1024" width="9.140625" style="25"/>
    <col min="1025" max="1025" width="3.42578125" style="25" customWidth="1"/>
    <col min="1026" max="1026" width="16.85546875" style="25" customWidth="1"/>
    <col min="1027" max="1027" width="45.7109375" style="25" customWidth="1"/>
    <col min="1028" max="1028" width="21.140625" style="25" customWidth="1"/>
    <col min="1029" max="1029" width="25.7109375" style="25" customWidth="1"/>
    <col min="1030" max="1030" width="24.42578125" style="25" customWidth="1"/>
    <col min="1031" max="1032" width="11.7109375" style="25" customWidth="1"/>
    <col min="1033" max="1033" width="12.28515625" style="25" bestFit="1" customWidth="1"/>
    <col min="1034" max="1034" width="11.5703125" style="25" bestFit="1" customWidth="1"/>
    <col min="1035" max="1280" width="9.140625" style="25"/>
    <col min="1281" max="1281" width="3.42578125" style="25" customWidth="1"/>
    <col min="1282" max="1282" width="16.85546875" style="25" customWidth="1"/>
    <col min="1283" max="1283" width="45.7109375" style="25" customWidth="1"/>
    <col min="1284" max="1284" width="21.140625" style="25" customWidth="1"/>
    <col min="1285" max="1285" width="25.7109375" style="25" customWidth="1"/>
    <col min="1286" max="1286" width="24.42578125" style="25" customWidth="1"/>
    <col min="1287" max="1288" width="11.7109375" style="25" customWidth="1"/>
    <col min="1289" max="1289" width="12.28515625" style="25" bestFit="1" customWidth="1"/>
    <col min="1290" max="1290" width="11.5703125" style="25" bestFit="1" customWidth="1"/>
    <col min="1291" max="1536" width="9.140625" style="25"/>
    <col min="1537" max="1537" width="3.42578125" style="25" customWidth="1"/>
    <col min="1538" max="1538" width="16.85546875" style="25" customWidth="1"/>
    <col min="1539" max="1539" width="45.7109375" style="25" customWidth="1"/>
    <col min="1540" max="1540" width="21.140625" style="25" customWidth="1"/>
    <col min="1541" max="1541" width="25.7109375" style="25" customWidth="1"/>
    <col min="1542" max="1542" width="24.42578125" style="25" customWidth="1"/>
    <col min="1543" max="1544" width="11.7109375" style="25" customWidth="1"/>
    <col min="1545" max="1545" width="12.28515625" style="25" bestFit="1" customWidth="1"/>
    <col min="1546" max="1546" width="11.5703125" style="25" bestFit="1" customWidth="1"/>
    <col min="1547" max="1792" width="9.140625" style="25"/>
    <col min="1793" max="1793" width="3.42578125" style="25" customWidth="1"/>
    <col min="1794" max="1794" width="16.85546875" style="25" customWidth="1"/>
    <col min="1795" max="1795" width="45.7109375" style="25" customWidth="1"/>
    <col min="1796" max="1796" width="21.140625" style="25" customWidth="1"/>
    <col min="1797" max="1797" width="25.7109375" style="25" customWidth="1"/>
    <col min="1798" max="1798" width="24.42578125" style="25" customWidth="1"/>
    <col min="1799" max="1800" width="11.7109375" style="25" customWidth="1"/>
    <col min="1801" max="1801" width="12.28515625" style="25" bestFit="1" customWidth="1"/>
    <col min="1802" max="1802" width="11.5703125" style="25" bestFit="1" customWidth="1"/>
    <col min="1803" max="2048" width="9.140625" style="25"/>
    <col min="2049" max="2049" width="3.42578125" style="25" customWidth="1"/>
    <col min="2050" max="2050" width="16.85546875" style="25" customWidth="1"/>
    <col min="2051" max="2051" width="45.7109375" style="25" customWidth="1"/>
    <col min="2052" max="2052" width="21.140625" style="25" customWidth="1"/>
    <col min="2053" max="2053" width="25.7109375" style="25" customWidth="1"/>
    <col min="2054" max="2054" width="24.42578125" style="25" customWidth="1"/>
    <col min="2055" max="2056" width="11.7109375" style="25" customWidth="1"/>
    <col min="2057" max="2057" width="12.28515625" style="25" bestFit="1" customWidth="1"/>
    <col min="2058" max="2058" width="11.5703125" style="25" bestFit="1" customWidth="1"/>
    <col min="2059" max="2304" width="9.140625" style="25"/>
    <col min="2305" max="2305" width="3.42578125" style="25" customWidth="1"/>
    <col min="2306" max="2306" width="16.85546875" style="25" customWidth="1"/>
    <col min="2307" max="2307" width="45.7109375" style="25" customWidth="1"/>
    <col min="2308" max="2308" width="21.140625" style="25" customWidth="1"/>
    <col min="2309" max="2309" width="25.7109375" style="25" customWidth="1"/>
    <col min="2310" max="2310" width="24.42578125" style="25" customWidth="1"/>
    <col min="2311" max="2312" width="11.7109375" style="25" customWidth="1"/>
    <col min="2313" max="2313" width="12.28515625" style="25" bestFit="1" customWidth="1"/>
    <col min="2314" max="2314" width="11.5703125" style="25" bestFit="1" customWidth="1"/>
    <col min="2315" max="2560" width="9.140625" style="25"/>
    <col min="2561" max="2561" width="3.42578125" style="25" customWidth="1"/>
    <col min="2562" max="2562" width="16.85546875" style="25" customWidth="1"/>
    <col min="2563" max="2563" width="45.7109375" style="25" customWidth="1"/>
    <col min="2564" max="2564" width="21.140625" style="25" customWidth="1"/>
    <col min="2565" max="2565" width="25.7109375" style="25" customWidth="1"/>
    <col min="2566" max="2566" width="24.42578125" style="25" customWidth="1"/>
    <col min="2567" max="2568" width="11.7109375" style="25" customWidth="1"/>
    <col min="2569" max="2569" width="12.28515625" style="25" bestFit="1" customWidth="1"/>
    <col min="2570" max="2570" width="11.5703125" style="25" bestFit="1" customWidth="1"/>
    <col min="2571" max="2816" width="9.140625" style="25"/>
    <col min="2817" max="2817" width="3.42578125" style="25" customWidth="1"/>
    <col min="2818" max="2818" width="16.85546875" style="25" customWidth="1"/>
    <col min="2819" max="2819" width="45.7109375" style="25" customWidth="1"/>
    <col min="2820" max="2820" width="21.140625" style="25" customWidth="1"/>
    <col min="2821" max="2821" width="25.7109375" style="25" customWidth="1"/>
    <col min="2822" max="2822" width="24.42578125" style="25" customWidth="1"/>
    <col min="2823" max="2824" width="11.7109375" style="25" customWidth="1"/>
    <col min="2825" max="2825" width="12.28515625" style="25" bestFit="1" customWidth="1"/>
    <col min="2826" max="2826" width="11.5703125" style="25" bestFit="1" customWidth="1"/>
    <col min="2827" max="3072" width="9.140625" style="25"/>
    <col min="3073" max="3073" width="3.42578125" style="25" customWidth="1"/>
    <col min="3074" max="3074" width="16.85546875" style="25" customWidth="1"/>
    <col min="3075" max="3075" width="45.7109375" style="25" customWidth="1"/>
    <col min="3076" max="3076" width="21.140625" style="25" customWidth="1"/>
    <col min="3077" max="3077" width="25.7109375" style="25" customWidth="1"/>
    <col min="3078" max="3078" width="24.42578125" style="25" customWidth="1"/>
    <col min="3079" max="3080" width="11.7109375" style="25" customWidth="1"/>
    <col min="3081" max="3081" width="12.28515625" style="25" bestFit="1" customWidth="1"/>
    <col min="3082" max="3082" width="11.5703125" style="25" bestFit="1" customWidth="1"/>
    <col min="3083" max="3328" width="9.140625" style="25"/>
    <col min="3329" max="3329" width="3.42578125" style="25" customWidth="1"/>
    <col min="3330" max="3330" width="16.85546875" style="25" customWidth="1"/>
    <col min="3331" max="3331" width="45.7109375" style="25" customWidth="1"/>
    <col min="3332" max="3332" width="21.140625" style="25" customWidth="1"/>
    <col min="3333" max="3333" width="25.7109375" style="25" customWidth="1"/>
    <col min="3334" max="3334" width="24.42578125" style="25" customWidth="1"/>
    <col min="3335" max="3336" width="11.7109375" style="25" customWidth="1"/>
    <col min="3337" max="3337" width="12.28515625" style="25" bestFit="1" customWidth="1"/>
    <col min="3338" max="3338" width="11.5703125" style="25" bestFit="1" customWidth="1"/>
    <col min="3339" max="3584" width="9.140625" style="25"/>
    <col min="3585" max="3585" width="3.42578125" style="25" customWidth="1"/>
    <col min="3586" max="3586" width="16.85546875" style="25" customWidth="1"/>
    <col min="3587" max="3587" width="45.7109375" style="25" customWidth="1"/>
    <col min="3588" max="3588" width="21.140625" style="25" customWidth="1"/>
    <col min="3589" max="3589" width="25.7109375" style="25" customWidth="1"/>
    <col min="3590" max="3590" width="24.42578125" style="25" customWidth="1"/>
    <col min="3591" max="3592" width="11.7109375" style="25" customWidth="1"/>
    <col min="3593" max="3593" width="12.28515625" style="25" bestFit="1" customWidth="1"/>
    <col min="3594" max="3594" width="11.5703125" style="25" bestFit="1" customWidth="1"/>
    <col min="3595" max="3840" width="9.140625" style="25"/>
    <col min="3841" max="3841" width="3.42578125" style="25" customWidth="1"/>
    <col min="3842" max="3842" width="16.85546875" style="25" customWidth="1"/>
    <col min="3843" max="3843" width="45.7109375" style="25" customWidth="1"/>
    <col min="3844" max="3844" width="21.140625" style="25" customWidth="1"/>
    <col min="3845" max="3845" width="25.7109375" style="25" customWidth="1"/>
    <col min="3846" max="3846" width="24.42578125" style="25" customWidth="1"/>
    <col min="3847" max="3848" width="11.7109375" style="25" customWidth="1"/>
    <col min="3849" max="3849" width="12.28515625" style="25" bestFit="1" customWidth="1"/>
    <col min="3850" max="3850" width="11.5703125" style="25" bestFit="1" customWidth="1"/>
    <col min="3851" max="4096" width="9.140625" style="25"/>
    <col min="4097" max="4097" width="3.42578125" style="25" customWidth="1"/>
    <col min="4098" max="4098" width="16.85546875" style="25" customWidth="1"/>
    <col min="4099" max="4099" width="45.7109375" style="25" customWidth="1"/>
    <col min="4100" max="4100" width="21.140625" style="25" customWidth="1"/>
    <col min="4101" max="4101" width="25.7109375" style="25" customWidth="1"/>
    <col min="4102" max="4102" width="24.42578125" style="25" customWidth="1"/>
    <col min="4103" max="4104" width="11.7109375" style="25" customWidth="1"/>
    <col min="4105" max="4105" width="12.28515625" style="25" bestFit="1" customWidth="1"/>
    <col min="4106" max="4106" width="11.5703125" style="25" bestFit="1" customWidth="1"/>
    <col min="4107" max="4352" width="9.140625" style="25"/>
    <col min="4353" max="4353" width="3.42578125" style="25" customWidth="1"/>
    <col min="4354" max="4354" width="16.85546875" style="25" customWidth="1"/>
    <col min="4355" max="4355" width="45.7109375" style="25" customWidth="1"/>
    <col min="4356" max="4356" width="21.140625" style="25" customWidth="1"/>
    <col min="4357" max="4357" width="25.7109375" style="25" customWidth="1"/>
    <col min="4358" max="4358" width="24.42578125" style="25" customWidth="1"/>
    <col min="4359" max="4360" width="11.7109375" style="25" customWidth="1"/>
    <col min="4361" max="4361" width="12.28515625" style="25" bestFit="1" customWidth="1"/>
    <col min="4362" max="4362" width="11.5703125" style="25" bestFit="1" customWidth="1"/>
    <col min="4363" max="4608" width="9.140625" style="25"/>
    <col min="4609" max="4609" width="3.42578125" style="25" customWidth="1"/>
    <col min="4610" max="4610" width="16.85546875" style="25" customWidth="1"/>
    <col min="4611" max="4611" width="45.7109375" style="25" customWidth="1"/>
    <col min="4612" max="4612" width="21.140625" style="25" customWidth="1"/>
    <col min="4613" max="4613" width="25.7109375" style="25" customWidth="1"/>
    <col min="4614" max="4614" width="24.42578125" style="25" customWidth="1"/>
    <col min="4615" max="4616" width="11.7109375" style="25" customWidth="1"/>
    <col min="4617" max="4617" width="12.28515625" style="25" bestFit="1" customWidth="1"/>
    <col min="4618" max="4618" width="11.5703125" style="25" bestFit="1" customWidth="1"/>
    <col min="4619" max="4864" width="9.140625" style="25"/>
    <col min="4865" max="4865" width="3.42578125" style="25" customWidth="1"/>
    <col min="4866" max="4866" width="16.85546875" style="25" customWidth="1"/>
    <col min="4867" max="4867" width="45.7109375" style="25" customWidth="1"/>
    <col min="4868" max="4868" width="21.140625" style="25" customWidth="1"/>
    <col min="4869" max="4869" width="25.7109375" style="25" customWidth="1"/>
    <col min="4870" max="4870" width="24.42578125" style="25" customWidth="1"/>
    <col min="4871" max="4872" width="11.7109375" style="25" customWidth="1"/>
    <col min="4873" max="4873" width="12.28515625" style="25" bestFit="1" customWidth="1"/>
    <col min="4874" max="4874" width="11.5703125" style="25" bestFit="1" customWidth="1"/>
    <col min="4875" max="5120" width="9.140625" style="25"/>
    <col min="5121" max="5121" width="3.42578125" style="25" customWidth="1"/>
    <col min="5122" max="5122" width="16.85546875" style="25" customWidth="1"/>
    <col min="5123" max="5123" width="45.7109375" style="25" customWidth="1"/>
    <col min="5124" max="5124" width="21.140625" style="25" customWidth="1"/>
    <col min="5125" max="5125" width="25.7109375" style="25" customWidth="1"/>
    <col min="5126" max="5126" width="24.42578125" style="25" customWidth="1"/>
    <col min="5127" max="5128" width="11.7109375" style="25" customWidth="1"/>
    <col min="5129" max="5129" width="12.28515625" style="25" bestFit="1" customWidth="1"/>
    <col min="5130" max="5130" width="11.5703125" style="25" bestFit="1" customWidth="1"/>
    <col min="5131" max="5376" width="9.140625" style="25"/>
    <col min="5377" max="5377" width="3.42578125" style="25" customWidth="1"/>
    <col min="5378" max="5378" width="16.85546875" style="25" customWidth="1"/>
    <col min="5379" max="5379" width="45.7109375" style="25" customWidth="1"/>
    <col min="5380" max="5380" width="21.140625" style="25" customWidth="1"/>
    <col min="5381" max="5381" width="25.7109375" style="25" customWidth="1"/>
    <col min="5382" max="5382" width="24.42578125" style="25" customWidth="1"/>
    <col min="5383" max="5384" width="11.7109375" style="25" customWidth="1"/>
    <col min="5385" max="5385" width="12.28515625" style="25" bestFit="1" customWidth="1"/>
    <col min="5386" max="5386" width="11.5703125" style="25" bestFit="1" customWidth="1"/>
    <col min="5387" max="5632" width="9.140625" style="25"/>
    <col min="5633" max="5633" width="3.42578125" style="25" customWidth="1"/>
    <col min="5634" max="5634" width="16.85546875" style="25" customWidth="1"/>
    <col min="5635" max="5635" width="45.7109375" style="25" customWidth="1"/>
    <col min="5636" max="5636" width="21.140625" style="25" customWidth="1"/>
    <col min="5637" max="5637" width="25.7109375" style="25" customWidth="1"/>
    <col min="5638" max="5638" width="24.42578125" style="25" customWidth="1"/>
    <col min="5639" max="5640" width="11.7109375" style="25" customWidth="1"/>
    <col min="5641" max="5641" width="12.28515625" style="25" bestFit="1" customWidth="1"/>
    <col min="5642" max="5642" width="11.5703125" style="25" bestFit="1" customWidth="1"/>
    <col min="5643" max="5888" width="9.140625" style="25"/>
    <col min="5889" max="5889" width="3.42578125" style="25" customWidth="1"/>
    <col min="5890" max="5890" width="16.85546875" style="25" customWidth="1"/>
    <col min="5891" max="5891" width="45.7109375" style="25" customWidth="1"/>
    <col min="5892" max="5892" width="21.140625" style="25" customWidth="1"/>
    <col min="5893" max="5893" width="25.7109375" style="25" customWidth="1"/>
    <col min="5894" max="5894" width="24.42578125" style="25" customWidth="1"/>
    <col min="5895" max="5896" width="11.7109375" style="25" customWidth="1"/>
    <col min="5897" max="5897" width="12.28515625" style="25" bestFit="1" customWidth="1"/>
    <col min="5898" max="5898" width="11.5703125" style="25" bestFit="1" customWidth="1"/>
    <col min="5899" max="6144" width="9.140625" style="25"/>
    <col min="6145" max="6145" width="3.42578125" style="25" customWidth="1"/>
    <col min="6146" max="6146" width="16.85546875" style="25" customWidth="1"/>
    <col min="6147" max="6147" width="45.7109375" style="25" customWidth="1"/>
    <col min="6148" max="6148" width="21.140625" style="25" customWidth="1"/>
    <col min="6149" max="6149" width="25.7109375" style="25" customWidth="1"/>
    <col min="6150" max="6150" width="24.42578125" style="25" customWidth="1"/>
    <col min="6151" max="6152" width="11.7109375" style="25" customWidth="1"/>
    <col min="6153" max="6153" width="12.28515625" style="25" bestFit="1" customWidth="1"/>
    <col min="6154" max="6154" width="11.5703125" style="25" bestFit="1" customWidth="1"/>
    <col min="6155" max="6400" width="9.140625" style="25"/>
    <col min="6401" max="6401" width="3.42578125" style="25" customWidth="1"/>
    <col min="6402" max="6402" width="16.85546875" style="25" customWidth="1"/>
    <col min="6403" max="6403" width="45.7109375" style="25" customWidth="1"/>
    <col min="6404" max="6404" width="21.140625" style="25" customWidth="1"/>
    <col min="6405" max="6405" width="25.7109375" style="25" customWidth="1"/>
    <col min="6406" max="6406" width="24.42578125" style="25" customWidth="1"/>
    <col min="6407" max="6408" width="11.7109375" style="25" customWidth="1"/>
    <col min="6409" max="6409" width="12.28515625" style="25" bestFit="1" customWidth="1"/>
    <col min="6410" max="6410" width="11.5703125" style="25" bestFit="1" customWidth="1"/>
    <col min="6411" max="6656" width="9.140625" style="25"/>
    <col min="6657" max="6657" width="3.42578125" style="25" customWidth="1"/>
    <col min="6658" max="6658" width="16.85546875" style="25" customWidth="1"/>
    <col min="6659" max="6659" width="45.7109375" style="25" customWidth="1"/>
    <col min="6660" max="6660" width="21.140625" style="25" customWidth="1"/>
    <col min="6661" max="6661" width="25.7109375" style="25" customWidth="1"/>
    <col min="6662" max="6662" width="24.42578125" style="25" customWidth="1"/>
    <col min="6663" max="6664" width="11.7109375" style="25" customWidth="1"/>
    <col min="6665" max="6665" width="12.28515625" style="25" bestFit="1" customWidth="1"/>
    <col min="6666" max="6666" width="11.5703125" style="25" bestFit="1" customWidth="1"/>
    <col min="6667" max="6912" width="9.140625" style="25"/>
    <col min="6913" max="6913" width="3.42578125" style="25" customWidth="1"/>
    <col min="6914" max="6914" width="16.85546875" style="25" customWidth="1"/>
    <col min="6915" max="6915" width="45.7109375" style="25" customWidth="1"/>
    <col min="6916" max="6916" width="21.140625" style="25" customWidth="1"/>
    <col min="6917" max="6917" width="25.7109375" style="25" customWidth="1"/>
    <col min="6918" max="6918" width="24.42578125" style="25" customWidth="1"/>
    <col min="6919" max="6920" width="11.7109375" style="25" customWidth="1"/>
    <col min="6921" max="6921" width="12.28515625" style="25" bestFit="1" customWidth="1"/>
    <col min="6922" max="6922" width="11.5703125" style="25" bestFit="1" customWidth="1"/>
    <col min="6923" max="7168" width="9.140625" style="25"/>
    <col min="7169" max="7169" width="3.42578125" style="25" customWidth="1"/>
    <col min="7170" max="7170" width="16.85546875" style="25" customWidth="1"/>
    <col min="7171" max="7171" width="45.7109375" style="25" customWidth="1"/>
    <col min="7172" max="7172" width="21.140625" style="25" customWidth="1"/>
    <col min="7173" max="7173" width="25.7109375" style="25" customWidth="1"/>
    <col min="7174" max="7174" width="24.42578125" style="25" customWidth="1"/>
    <col min="7175" max="7176" width="11.7109375" style="25" customWidth="1"/>
    <col min="7177" max="7177" width="12.28515625" style="25" bestFit="1" customWidth="1"/>
    <col min="7178" max="7178" width="11.5703125" style="25" bestFit="1" customWidth="1"/>
    <col min="7179" max="7424" width="9.140625" style="25"/>
    <col min="7425" max="7425" width="3.42578125" style="25" customWidth="1"/>
    <col min="7426" max="7426" width="16.85546875" style="25" customWidth="1"/>
    <col min="7427" max="7427" width="45.7109375" style="25" customWidth="1"/>
    <col min="7428" max="7428" width="21.140625" style="25" customWidth="1"/>
    <col min="7429" max="7429" width="25.7109375" style="25" customWidth="1"/>
    <col min="7430" max="7430" width="24.42578125" style="25" customWidth="1"/>
    <col min="7431" max="7432" width="11.7109375" style="25" customWidth="1"/>
    <col min="7433" max="7433" width="12.28515625" style="25" bestFit="1" customWidth="1"/>
    <col min="7434" max="7434" width="11.5703125" style="25" bestFit="1" customWidth="1"/>
    <col min="7435" max="7680" width="9.140625" style="25"/>
    <col min="7681" max="7681" width="3.42578125" style="25" customWidth="1"/>
    <col min="7682" max="7682" width="16.85546875" style="25" customWidth="1"/>
    <col min="7683" max="7683" width="45.7109375" style="25" customWidth="1"/>
    <col min="7684" max="7684" width="21.140625" style="25" customWidth="1"/>
    <col min="7685" max="7685" width="25.7109375" style="25" customWidth="1"/>
    <col min="7686" max="7686" width="24.42578125" style="25" customWidth="1"/>
    <col min="7687" max="7688" width="11.7109375" style="25" customWidth="1"/>
    <col min="7689" max="7689" width="12.28515625" style="25" bestFit="1" customWidth="1"/>
    <col min="7690" max="7690" width="11.5703125" style="25" bestFit="1" customWidth="1"/>
    <col min="7691" max="7936" width="9.140625" style="25"/>
    <col min="7937" max="7937" width="3.42578125" style="25" customWidth="1"/>
    <col min="7938" max="7938" width="16.85546875" style="25" customWidth="1"/>
    <col min="7939" max="7939" width="45.7109375" style="25" customWidth="1"/>
    <col min="7940" max="7940" width="21.140625" style="25" customWidth="1"/>
    <col min="7941" max="7941" width="25.7109375" style="25" customWidth="1"/>
    <col min="7942" max="7942" width="24.42578125" style="25" customWidth="1"/>
    <col min="7943" max="7944" width="11.7109375" style="25" customWidth="1"/>
    <col min="7945" max="7945" width="12.28515625" style="25" bestFit="1" customWidth="1"/>
    <col min="7946" max="7946" width="11.5703125" style="25" bestFit="1" customWidth="1"/>
    <col min="7947" max="8192" width="9.140625" style="25"/>
    <col min="8193" max="8193" width="3.42578125" style="25" customWidth="1"/>
    <col min="8194" max="8194" width="16.85546875" style="25" customWidth="1"/>
    <col min="8195" max="8195" width="45.7109375" style="25" customWidth="1"/>
    <col min="8196" max="8196" width="21.140625" style="25" customWidth="1"/>
    <col min="8197" max="8197" width="25.7109375" style="25" customWidth="1"/>
    <col min="8198" max="8198" width="24.42578125" style="25" customWidth="1"/>
    <col min="8199" max="8200" width="11.7109375" style="25" customWidth="1"/>
    <col min="8201" max="8201" width="12.28515625" style="25" bestFit="1" customWidth="1"/>
    <col min="8202" max="8202" width="11.5703125" style="25" bestFit="1" customWidth="1"/>
    <col min="8203" max="8448" width="9.140625" style="25"/>
    <col min="8449" max="8449" width="3.42578125" style="25" customWidth="1"/>
    <col min="8450" max="8450" width="16.85546875" style="25" customWidth="1"/>
    <col min="8451" max="8451" width="45.7109375" style="25" customWidth="1"/>
    <col min="8452" max="8452" width="21.140625" style="25" customWidth="1"/>
    <col min="8453" max="8453" width="25.7109375" style="25" customWidth="1"/>
    <col min="8454" max="8454" width="24.42578125" style="25" customWidth="1"/>
    <col min="8455" max="8456" width="11.7109375" style="25" customWidth="1"/>
    <col min="8457" max="8457" width="12.28515625" style="25" bestFit="1" customWidth="1"/>
    <col min="8458" max="8458" width="11.5703125" style="25" bestFit="1" customWidth="1"/>
    <col min="8459" max="8704" width="9.140625" style="25"/>
    <col min="8705" max="8705" width="3.42578125" style="25" customWidth="1"/>
    <col min="8706" max="8706" width="16.85546875" style="25" customWidth="1"/>
    <col min="8707" max="8707" width="45.7109375" style="25" customWidth="1"/>
    <col min="8708" max="8708" width="21.140625" style="25" customWidth="1"/>
    <col min="8709" max="8709" width="25.7109375" style="25" customWidth="1"/>
    <col min="8710" max="8710" width="24.42578125" style="25" customWidth="1"/>
    <col min="8711" max="8712" width="11.7109375" style="25" customWidth="1"/>
    <col min="8713" max="8713" width="12.28515625" style="25" bestFit="1" customWidth="1"/>
    <col min="8714" max="8714" width="11.5703125" style="25" bestFit="1" customWidth="1"/>
    <col min="8715" max="8960" width="9.140625" style="25"/>
    <col min="8961" max="8961" width="3.42578125" style="25" customWidth="1"/>
    <col min="8962" max="8962" width="16.85546875" style="25" customWidth="1"/>
    <col min="8963" max="8963" width="45.7109375" style="25" customWidth="1"/>
    <col min="8964" max="8964" width="21.140625" style="25" customWidth="1"/>
    <col min="8965" max="8965" width="25.7109375" style="25" customWidth="1"/>
    <col min="8966" max="8966" width="24.42578125" style="25" customWidth="1"/>
    <col min="8967" max="8968" width="11.7109375" style="25" customWidth="1"/>
    <col min="8969" max="8969" width="12.28515625" style="25" bestFit="1" customWidth="1"/>
    <col min="8970" max="8970" width="11.5703125" style="25" bestFit="1" customWidth="1"/>
    <col min="8971" max="9216" width="9.140625" style="25"/>
    <col min="9217" max="9217" width="3.42578125" style="25" customWidth="1"/>
    <col min="9218" max="9218" width="16.85546875" style="25" customWidth="1"/>
    <col min="9219" max="9219" width="45.7109375" style="25" customWidth="1"/>
    <col min="9220" max="9220" width="21.140625" style="25" customWidth="1"/>
    <col min="9221" max="9221" width="25.7109375" style="25" customWidth="1"/>
    <col min="9222" max="9222" width="24.42578125" style="25" customWidth="1"/>
    <col min="9223" max="9224" width="11.7109375" style="25" customWidth="1"/>
    <col min="9225" max="9225" width="12.28515625" style="25" bestFit="1" customWidth="1"/>
    <col min="9226" max="9226" width="11.5703125" style="25" bestFit="1" customWidth="1"/>
    <col min="9227" max="9472" width="9.140625" style="25"/>
    <col min="9473" max="9473" width="3.42578125" style="25" customWidth="1"/>
    <col min="9474" max="9474" width="16.85546875" style="25" customWidth="1"/>
    <col min="9475" max="9475" width="45.7109375" style="25" customWidth="1"/>
    <col min="9476" max="9476" width="21.140625" style="25" customWidth="1"/>
    <col min="9477" max="9477" width="25.7109375" style="25" customWidth="1"/>
    <col min="9478" max="9478" width="24.42578125" style="25" customWidth="1"/>
    <col min="9479" max="9480" width="11.7109375" style="25" customWidth="1"/>
    <col min="9481" max="9481" width="12.28515625" style="25" bestFit="1" customWidth="1"/>
    <col min="9482" max="9482" width="11.5703125" style="25" bestFit="1" customWidth="1"/>
    <col min="9483" max="9728" width="9.140625" style="25"/>
    <col min="9729" max="9729" width="3.42578125" style="25" customWidth="1"/>
    <col min="9730" max="9730" width="16.85546875" style="25" customWidth="1"/>
    <col min="9731" max="9731" width="45.7109375" style="25" customWidth="1"/>
    <col min="9732" max="9732" width="21.140625" style="25" customWidth="1"/>
    <col min="9733" max="9733" width="25.7109375" style="25" customWidth="1"/>
    <col min="9734" max="9734" width="24.42578125" style="25" customWidth="1"/>
    <col min="9735" max="9736" width="11.7109375" style="25" customWidth="1"/>
    <col min="9737" max="9737" width="12.28515625" style="25" bestFit="1" customWidth="1"/>
    <col min="9738" max="9738" width="11.5703125" style="25" bestFit="1" customWidth="1"/>
    <col min="9739" max="9984" width="9.140625" style="25"/>
    <col min="9985" max="9985" width="3.42578125" style="25" customWidth="1"/>
    <col min="9986" max="9986" width="16.85546875" style="25" customWidth="1"/>
    <col min="9987" max="9987" width="45.7109375" style="25" customWidth="1"/>
    <col min="9988" max="9988" width="21.140625" style="25" customWidth="1"/>
    <col min="9989" max="9989" width="25.7109375" style="25" customWidth="1"/>
    <col min="9990" max="9990" width="24.42578125" style="25" customWidth="1"/>
    <col min="9991" max="9992" width="11.7109375" style="25" customWidth="1"/>
    <col min="9993" max="9993" width="12.28515625" style="25" bestFit="1" customWidth="1"/>
    <col min="9994" max="9994" width="11.5703125" style="25" bestFit="1" customWidth="1"/>
    <col min="9995" max="10240" width="9.140625" style="25"/>
    <col min="10241" max="10241" width="3.42578125" style="25" customWidth="1"/>
    <col min="10242" max="10242" width="16.85546875" style="25" customWidth="1"/>
    <col min="10243" max="10243" width="45.7109375" style="25" customWidth="1"/>
    <col min="10244" max="10244" width="21.140625" style="25" customWidth="1"/>
    <col min="10245" max="10245" width="25.7109375" style="25" customWidth="1"/>
    <col min="10246" max="10246" width="24.42578125" style="25" customWidth="1"/>
    <col min="10247" max="10248" width="11.7109375" style="25" customWidth="1"/>
    <col min="10249" max="10249" width="12.28515625" style="25" bestFit="1" customWidth="1"/>
    <col min="10250" max="10250" width="11.5703125" style="25" bestFit="1" customWidth="1"/>
    <col min="10251" max="10496" width="9.140625" style="25"/>
    <col min="10497" max="10497" width="3.42578125" style="25" customWidth="1"/>
    <col min="10498" max="10498" width="16.85546875" style="25" customWidth="1"/>
    <col min="10499" max="10499" width="45.7109375" style="25" customWidth="1"/>
    <col min="10500" max="10500" width="21.140625" style="25" customWidth="1"/>
    <col min="10501" max="10501" width="25.7109375" style="25" customWidth="1"/>
    <col min="10502" max="10502" width="24.42578125" style="25" customWidth="1"/>
    <col min="10503" max="10504" width="11.7109375" style="25" customWidth="1"/>
    <col min="10505" max="10505" width="12.28515625" style="25" bestFit="1" customWidth="1"/>
    <col min="10506" max="10506" width="11.5703125" style="25" bestFit="1" customWidth="1"/>
    <col min="10507" max="10752" width="9.140625" style="25"/>
    <col min="10753" max="10753" width="3.42578125" style="25" customWidth="1"/>
    <col min="10754" max="10754" width="16.85546875" style="25" customWidth="1"/>
    <col min="10755" max="10755" width="45.7109375" style="25" customWidth="1"/>
    <col min="10756" max="10756" width="21.140625" style="25" customWidth="1"/>
    <col min="10757" max="10757" width="25.7109375" style="25" customWidth="1"/>
    <col min="10758" max="10758" width="24.42578125" style="25" customWidth="1"/>
    <col min="10759" max="10760" width="11.7109375" style="25" customWidth="1"/>
    <col min="10761" max="10761" width="12.28515625" style="25" bestFit="1" customWidth="1"/>
    <col min="10762" max="10762" width="11.5703125" style="25" bestFit="1" customWidth="1"/>
    <col min="10763" max="11008" width="9.140625" style="25"/>
    <col min="11009" max="11009" width="3.42578125" style="25" customWidth="1"/>
    <col min="11010" max="11010" width="16.85546875" style="25" customWidth="1"/>
    <col min="11011" max="11011" width="45.7109375" style="25" customWidth="1"/>
    <col min="11012" max="11012" width="21.140625" style="25" customWidth="1"/>
    <col min="11013" max="11013" width="25.7109375" style="25" customWidth="1"/>
    <col min="11014" max="11014" width="24.42578125" style="25" customWidth="1"/>
    <col min="11015" max="11016" width="11.7109375" style="25" customWidth="1"/>
    <col min="11017" max="11017" width="12.28515625" style="25" bestFit="1" customWidth="1"/>
    <col min="11018" max="11018" width="11.5703125" style="25" bestFit="1" customWidth="1"/>
    <col min="11019" max="11264" width="9.140625" style="25"/>
    <col min="11265" max="11265" width="3.42578125" style="25" customWidth="1"/>
    <col min="11266" max="11266" width="16.85546875" style="25" customWidth="1"/>
    <col min="11267" max="11267" width="45.7109375" style="25" customWidth="1"/>
    <col min="11268" max="11268" width="21.140625" style="25" customWidth="1"/>
    <col min="11269" max="11269" width="25.7109375" style="25" customWidth="1"/>
    <col min="11270" max="11270" width="24.42578125" style="25" customWidth="1"/>
    <col min="11271" max="11272" width="11.7109375" style="25" customWidth="1"/>
    <col min="11273" max="11273" width="12.28515625" style="25" bestFit="1" customWidth="1"/>
    <col min="11274" max="11274" width="11.5703125" style="25" bestFit="1" customWidth="1"/>
    <col min="11275" max="11520" width="9.140625" style="25"/>
    <col min="11521" max="11521" width="3.42578125" style="25" customWidth="1"/>
    <col min="11522" max="11522" width="16.85546875" style="25" customWidth="1"/>
    <col min="11523" max="11523" width="45.7109375" style="25" customWidth="1"/>
    <col min="11524" max="11524" width="21.140625" style="25" customWidth="1"/>
    <col min="11525" max="11525" width="25.7109375" style="25" customWidth="1"/>
    <col min="11526" max="11526" width="24.42578125" style="25" customWidth="1"/>
    <col min="11527" max="11528" width="11.7109375" style="25" customWidth="1"/>
    <col min="11529" max="11529" width="12.28515625" style="25" bestFit="1" customWidth="1"/>
    <col min="11530" max="11530" width="11.5703125" style="25" bestFit="1" customWidth="1"/>
    <col min="11531" max="11776" width="9.140625" style="25"/>
    <col min="11777" max="11777" width="3.42578125" style="25" customWidth="1"/>
    <col min="11778" max="11778" width="16.85546875" style="25" customWidth="1"/>
    <col min="11779" max="11779" width="45.7109375" style="25" customWidth="1"/>
    <col min="11780" max="11780" width="21.140625" style="25" customWidth="1"/>
    <col min="11781" max="11781" width="25.7109375" style="25" customWidth="1"/>
    <col min="11782" max="11782" width="24.42578125" style="25" customWidth="1"/>
    <col min="11783" max="11784" width="11.7109375" style="25" customWidth="1"/>
    <col min="11785" max="11785" width="12.28515625" style="25" bestFit="1" customWidth="1"/>
    <col min="11786" max="11786" width="11.5703125" style="25" bestFit="1" customWidth="1"/>
    <col min="11787" max="12032" width="9.140625" style="25"/>
    <col min="12033" max="12033" width="3.42578125" style="25" customWidth="1"/>
    <col min="12034" max="12034" width="16.85546875" style="25" customWidth="1"/>
    <col min="12035" max="12035" width="45.7109375" style="25" customWidth="1"/>
    <col min="12036" max="12036" width="21.140625" style="25" customWidth="1"/>
    <col min="12037" max="12037" width="25.7109375" style="25" customWidth="1"/>
    <col min="12038" max="12038" width="24.42578125" style="25" customWidth="1"/>
    <col min="12039" max="12040" width="11.7109375" style="25" customWidth="1"/>
    <col min="12041" max="12041" width="12.28515625" style="25" bestFit="1" customWidth="1"/>
    <col min="12042" max="12042" width="11.5703125" style="25" bestFit="1" customWidth="1"/>
    <col min="12043" max="12288" width="9.140625" style="25"/>
    <col min="12289" max="12289" width="3.42578125" style="25" customWidth="1"/>
    <col min="12290" max="12290" width="16.85546875" style="25" customWidth="1"/>
    <col min="12291" max="12291" width="45.7109375" style="25" customWidth="1"/>
    <col min="12292" max="12292" width="21.140625" style="25" customWidth="1"/>
    <col min="12293" max="12293" width="25.7109375" style="25" customWidth="1"/>
    <col min="12294" max="12294" width="24.42578125" style="25" customWidth="1"/>
    <col min="12295" max="12296" width="11.7109375" style="25" customWidth="1"/>
    <col min="12297" max="12297" width="12.28515625" style="25" bestFit="1" customWidth="1"/>
    <col min="12298" max="12298" width="11.5703125" style="25" bestFit="1" customWidth="1"/>
    <col min="12299" max="12544" width="9.140625" style="25"/>
    <col min="12545" max="12545" width="3.42578125" style="25" customWidth="1"/>
    <col min="12546" max="12546" width="16.85546875" style="25" customWidth="1"/>
    <col min="12547" max="12547" width="45.7109375" style="25" customWidth="1"/>
    <col min="12548" max="12548" width="21.140625" style="25" customWidth="1"/>
    <col min="12549" max="12549" width="25.7109375" style="25" customWidth="1"/>
    <col min="12550" max="12550" width="24.42578125" style="25" customWidth="1"/>
    <col min="12551" max="12552" width="11.7109375" style="25" customWidth="1"/>
    <col min="12553" max="12553" width="12.28515625" style="25" bestFit="1" customWidth="1"/>
    <col min="12554" max="12554" width="11.5703125" style="25" bestFit="1" customWidth="1"/>
    <col min="12555" max="12800" width="9.140625" style="25"/>
    <col min="12801" max="12801" width="3.42578125" style="25" customWidth="1"/>
    <col min="12802" max="12802" width="16.85546875" style="25" customWidth="1"/>
    <col min="12803" max="12803" width="45.7109375" style="25" customWidth="1"/>
    <col min="12804" max="12804" width="21.140625" style="25" customWidth="1"/>
    <col min="12805" max="12805" width="25.7109375" style="25" customWidth="1"/>
    <col min="12806" max="12806" width="24.42578125" style="25" customWidth="1"/>
    <col min="12807" max="12808" width="11.7109375" style="25" customWidth="1"/>
    <col min="12809" max="12809" width="12.28515625" style="25" bestFit="1" customWidth="1"/>
    <col min="12810" max="12810" width="11.5703125" style="25" bestFit="1" customWidth="1"/>
    <col min="12811" max="13056" width="9.140625" style="25"/>
    <col min="13057" max="13057" width="3.42578125" style="25" customWidth="1"/>
    <col min="13058" max="13058" width="16.85546875" style="25" customWidth="1"/>
    <col min="13059" max="13059" width="45.7109375" style="25" customWidth="1"/>
    <col min="13060" max="13060" width="21.140625" style="25" customWidth="1"/>
    <col min="13061" max="13061" width="25.7109375" style="25" customWidth="1"/>
    <col min="13062" max="13062" width="24.42578125" style="25" customWidth="1"/>
    <col min="13063" max="13064" width="11.7109375" style="25" customWidth="1"/>
    <col min="13065" max="13065" width="12.28515625" style="25" bestFit="1" customWidth="1"/>
    <col min="13066" max="13066" width="11.5703125" style="25" bestFit="1" customWidth="1"/>
    <col min="13067" max="13312" width="9.140625" style="25"/>
    <col min="13313" max="13313" width="3.42578125" style="25" customWidth="1"/>
    <col min="13314" max="13314" width="16.85546875" style="25" customWidth="1"/>
    <col min="13315" max="13315" width="45.7109375" style="25" customWidth="1"/>
    <col min="13316" max="13316" width="21.140625" style="25" customWidth="1"/>
    <col min="13317" max="13317" width="25.7109375" style="25" customWidth="1"/>
    <col min="13318" max="13318" width="24.42578125" style="25" customWidth="1"/>
    <col min="13319" max="13320" width="11.7109375" style="25" customWidth="1"/>
    <col min="13321" max="13321" width="12.28515625" style="25" bestFit="1" customWidth="1"/>
    <col min="13322" max="13322" width="11.5703125" style="25" bestFit="1" customWidth="1"/>
    <col min="13323" max="13568" width="9.140625" style="25"/>
    <col min="13569" max="13569" width="3.42578125" style="25" customWidth="1"/>
    <col min="13570" max="13570" width="16.85546875" style="25" customWidth="1"/>
    <col min="13571" max="13571" width="45.7109375" style="25" customWidth="1"/>
    <col min="13572" max="13572" width="21.140625" style="25" customWidth="1"/>
    <col min="13573" max="13573" width="25.7109375" style="25" customWidth="1"/>
    <col min="13574" max="13574" width="24.42578125" style="25" customWidth="1"/>
    <col min="13575" max="13576" width="11.7109375" style="25" customWidth="1"/>
    <col min="13577" max="13577" width="12.28515625" style="25" bestFit="1" customWidth="1"/>
    <col min="13578" max="13578" width="11.5703125" style="25" bestFit="1" customWidth="1"/>
    <col min="13579" max="13824" width="9.140625" style="25"/>
    <col min="13825" max="13825" width="3.42578125" style="25" customWidth="1"/>
    <col min="13826" max="13826" width="16.85546875" style="25" customWidth="1"/>
    <col min="13827" max="13827" width="45.7109375" style="25" customWidth="1"/>
    <col min="13828" max="13828" width="21.140625" style="25" customWidth="1"/>
    <col min="13829" max="13829" width="25.7109375" style="25" customWidth="1"/>
    <col min="13830" max="13830" width="24.42578125" style="25" customWidth="1"/>
    <col min="13831" max="13832" width="11.7109375" style="25" customWidth="1"/>
    <col min="13833" max="13833" width="12.28515625" style="25" bestFit="1" customWidth="1"/>
    <col min="13834" max="13834" width="11.5703125" style="25" bestFit="1" customWidth="1"/>
    <col min="13835" max="14080" width="9.140625" style="25"/>
    <col min="14081" max="14081" width="3.42578125" style="25" customWidth="1"/>
    <col min="14082" max="14082" width="16.85546875" style="25" customWidth="1"/>
    <col min="14083" max="14083" width="45.7109375" style="25" customWidth="1"/>
    <col min="14084" max="14084" width="21.140625" style="25" customWidth="1"/>
    <col min="14085" max="14085" width="25.7109375" style="25" customWidth="1"/>
    <col min="14086" max="14086" width="24.42578125" style="25" customWidth="1"/>
    <col min="14087" max="14088" width="11.7109375" style="25" customWidth="1"/>
    <col min="14089" max="14089" width="12.28515625" style="25" bestFit="1" customWidth="1"/>
    <col min="14090" max="14090" width="11.5703125" style="25" bestFit="1" customWidth="1"/>
    <col min="14091" max="14336" width="9.140625" style="25"/>
    <col min="14337" max="14337" width="3.42578125" style="25" customWidth="1"/>
    <col min="14338" max="14338" width="16.85546875" style="25" customWidth="1"/>
    <col min="14339" max="14339" width="45.7109375" style="25" customWidth="1"/>
    <col min="14340" max="14340" width="21.140625" style="25" customWidth="1"/>
    <col min="14341" max="14341" width="25.7109375" style="25" customWidth="1"/>
    <col min="14342" max="14342" width="24.42578125" style="25" customWidth="1"/>
    <col min="14343" max="14344" width="11.7109375" style="25" customWidth="1"/>
    <col min="14345" max="14345" width="12.28515625" style="25" bestFit="1" customWidth="1"/>
    <col min="14346" max="14346" width="11.5703125" style="25" bestFit="1" customWidth="1"/>
    <col min="14347" max="14592" width="9.140625" style="25"/>
    <col min="14593" max="14593" width="3.42578125" style="25" customWidth="1"/>
    <col min="14594" max="14594" width="16.85546875" style="25" customWidth="1"/>
    <col min="14595" max="14595" width="45.7109375" style="25" customWidth="1"/>
    <col min="14596" max="14596" width="21.140625" style="25" customWidth="1"/>
    <col min="14597" max="14597" width="25.7109375" style="25" customWidth="1"/>
    <col min="14598" max="14598" width="24.42578125" style="25" customWidth="1"/>
    <col min="14599" max="14600" width="11.7109375" style="25" customWidth="1"/>
    <col min="14601" max="14601" width="12.28515625" style="25" bestFit="1" customWidth="1"/>
    <col min="14602" max="14602" width="11.5703125" style="25" bestFit="1" customWidth="1"/>
    <col min="14603" max="14848" width="9.140625" style="25"/>
    <col min="14849" max="14849" width="3.42578125" style="25" customWidth="1"/>
    <col min="14850" max="14850" width="16.85546875" style="25" customWidth="1"/>
    <col min="14851" max="14851" width="45.7109375" style="25" customWidth="1"/>
    <col min="14852" max="14852" width="21.140625" style="25" customWidth="1"/>
    <col min="14853" max="14853" width="25.7109375" style="25" customWidth="1"/>
    <col min="14854" max="14854" width="24.42578125" style="25" customWidth="1"/>
    <col min="14855" max="14856" width="11.7109375" style="25" customWidth="1"/>
    <col min="14857" max="14857" width="12.28515625" style="25" bestFit="1" customWidth="1"/>
    <col min="14858" max="14858" width="11.5703125" style="25" bestFit="1" customWidth="1"/>
    <col min="14859" max="15104" width="9.140625" style="25"/>
    <col min="15105" max="15105" width="3.42578125" style="25" customWidth="1"/>
    <col min="15106" max="15106" width="16.85546875" style="25" customWidth="1"/>
    <col min="15107" max="15107" width="45.7109375" style="25" customWidth="1"/>
    <col min="15108" max="15108" width="21.140625" style="25" customWidth="1"/>
    <col min="15109" max="15109" width="25.7109375" style="25" customWidth="1"/>
    <col min="15110" max="15110" width="24.42578125" style="25" customWidth="1"/>
    <col min="15111" max="15112" width="11.7109375" style="25" customWidth="1"/>
    <col min="15113" max="15113" width="12.28515625" style="25" bestFit="1" customWidth="1"/>
    <col min="15114" max="15114" width="11.5703125" style="25" bestFit="1" customWidth="1"/>
    <col min="15115" max="15360" width="9.140625" style="25"/>
    <col min="15361" max="15361" width="3.42578125" style="25" customWidth="1"/>
    <col min="15362" max="15362" width="16.85546875" style="25" customWidth="1"/>
    <col min="15363" max="15363" width="45.7109375" style="25" customWidth="1"/>
    <col min="15364" max="15364" width="21.140625" style="25" customWidth="1"/>
    <col min="15365" max="15365" width="25.7109375" style="25" customWidth="1"/>
    <col min="15366" max="15366" width="24.42578125" style="25" customWidth="1"/>
    <col min="15367" max="15368" width="11.7109375" style="25" customWidth="1"/>
    <col min="15369" max="15369" width="12.28515625" style="25" bestFit="1" customWidth="1"/>
    <col min="15370" max="15370" width="11.5703125" style="25" bestFit="1" customWidth="1"/>
    <col min="15371" max="15616" width="9.140625" style="25"/>
    <col min="15617" max="15617" width="3.42578125" style="25" customWidth="1"/>
    <col min="15618" max="15618" width="16.85546875" style="25" customWidth="1"/>
    <col min="15619" max="15619" width="45.7109375" style="25" customWidth="1"/>
    <col min="15620" max="15620" width="21.140625" style="25" customWidth="1"/>
    <col min="15621" max="15621" width="25.7109375" style="25" customWidth="1"/>
    <col min="15622" max="15622" width="24.42578125" style="25" customWidth="1"/>
    <col min="15623" max="15624" width="11.7109375" style="25" customWidth="1"/>
    <col min="15625" max="15625" width="12.28515625" style="25" bestFit="1" customWidth="1"/>
    <col min="15626" max="15626" width="11.5703125" style="25" bestFit="1" customWidth="1"/>
    <col min="15627" max="15872" width="9.140625" style="25"/>
    <col min="15873" max="15873" width="3.42578125" style="25" customWidth="1"/>
    <col min="15874" max="15874" width="16.85546875" style="25" customWidth="1"/>
    <col min="15875" max="15875" width="45.7109375" style="25" customWidth="1"/>
    <col min="15876" max="15876" width="21.140625" style="25" customWidth="1"/>
    <col min="15877" max="15877" width="25.7109375" style="25" customWidth="1"/>
    <col min="15878" max="15878" width="24.42578125" style="25" customWidth="1"/>
    <col min="15879" max="15880" width="11.7109375" style="25" customWidth="1"/>
    <col min="15881" max="15881" width="12.28515625" style="25" bestFit="1" customWidth="1"/>
    <col min="15882" max="15882" width="11.5703125" style="25" bestFit="1" customWidth="1"/>
    <col min="15883" max="16128" width="9.140625" style="25"/>
    <col min="16129" max="16129" width="3.42578125" style="25" customWidth="1"/>
    <col min="16130" max="16130" width="16.85546875" style="25" customWidth="1"/>
    <col min="16131" max="16131" width="45.7109375" style="25" customWidth="1"/>
    <col min="16132" max="16132" width="21.140625" style="25" customWidth="1"/>
    <col min="16133" max="16133" width="25.7109375" style="25" customWidth="1"/>
    <col min="16134" max="16134" width="24.42578125" style="25" customWidth="1"/>
    <col min="16135" max="16136" width="11.7109375" style="25" customWidth="1"/>
    <col min="16137" max="16137" width="12.28515625" style="25" bestFit="1" customWidth="1"/>
    <col min="16138" max="16138" width="11.5703125" style="25" bestFit="1" customWidth="1"/>
    <col min="16139" max="16384" width="9.140625" style="25"/>
  </cols>
  <sheetData>
    <row r="2" spans="1:8" ht="90" x14ac:dyDescent="0.2">
      <c r="B2" s="26" t="s">
        <v>0</v>
      </c>
      <c r="C2" s="26" t="s">
        <v>1</v>
      </c>
      <c r="D2" s="26" t="s">
        <v>39</v>
      </c>
      <c r="E2" s="26" t="s">
        <v>40</v>
      </c>
      <c r="F2" s="26" t="s">
        <v>3</v>
      </c>
      <c r="G2" s="26" t="s">
        <v>50</v>
      </c>
      <c r="H2" s="27" t="s">
        <v>41</v>
      </c>
    </row>
    <row r="3" spans="1:8" s="32" customFormat="1" ht="15" x14ac:dyDescent="0.2">
      <c r="A3" s="28" t="str">
        <f>IF(OR(D3&lt;&gt;0,E3&lt;&gt;0,F3&lt;&gt;0),"a","b")</f>
        <v>b</v>
      </c>
      <c r="B3" s="29"/>
      <c r="C3" s="29"/>
      <c r="D3" s="30"/>
      <c r="E3" s="30"/>
      <c r="F3" s="30"/>
      <c r="G3" s="31"/>
      <c r="H3" s="31"/>
    </row>
    <row r="4" spans="1:8" ht="15" x14ac:dyDescent="0.2">
      <c r="A4" s="28" t="str">
        <f t="shared" ref="A4:A11" si="0">IF(OR(D4&lt;&gt;0,E4&lt;&gt;0,F4&lt;&gt;0),"a","b")</f>
        <v>a</v>
      </c>
      <c r="B4" s="26"/>
      <c r="C4" s="33" t="s">
        <v>42</v>
      </c>
      <c r="D4" s="34">
        <f>'ტენდერებიდან ეკონომია I'!F392+'ტენდერებიდან ეკონომია I'!F355+'ტენდერებიდან ეკონომია I'!F4</f>
        <v>163581</v>
      </c>
      <c r="E4" s="34">
        <f>'ტენდერებიდან ეკონომია I'!G392+'ტენდერებიდან ეკონომია I'!G355+'ტენდერებიდან ეკონომია I'!G4</f>
        <v>136996</v>
      </c>
      <c r="F4" s="34">
        <f>'ტენდერებიდან ეკონომია I'!H392+'ტენდერებიდან ეკონომია I'!H355+'ტენდერებიდან ეკონომია I'!H4</f>
        <v>26585</v>
      </c>
      <c r="G4" s="34">
        <v>26585</v>
      </c>
      <c r="H4" s="34">
        <f t="shared" ref="H4:H11" si="1">G4-F4</f>
        <v>0</v>
      </c>
    </row>
    <row r="5" spans="1:8" ht="15" x14ac:dyDescent="0.2">
      <c r="A5" s="28" t="str">
        <f t="shared" si="0"/>
        <v>a</v>
      </c>
      <c r="B5" s="26"/>
      <c r="C5" s="33" t="s">
        <v>64</v>
      </c>
      <c r="D5" s="34">
        <f>'ტენდერებიდან ეკონომია I'!F22</f>
        <v>5664</v>
      </c>
      <c r="E5" s="34">
        <f>'ტენდერებიდან ეკონომია I'!G22</f>
        <v>4368</v>
      </c>
      <c r="F5" s="34">
        <f>'ტენდერებიდან ეკონომია I'!H22</f>
        <v>1296</v>
      </c>
      <c r="G5" s="34">
        <v>1296</v>
      </c>
      <c r="H5" s="34">
        <f t="shared" si="1"/>
        <v>0</v>
      </c>
    </row>
    <row r="6" spans="1:8" ht="15" x14ac:dyDescent="0.2">
      <c r="A6" s="28" t="str">
        <f t="shared" si="0"/>
        <v>a</v>
      </c>
      <c r="B6" s="35"/>
      <c r="C6" s="33" t="s">
        <v>43</v>
      </c>
      <c r="D6" s="34">
        <f>'ტენდერებიდან ეკონომია I'!F46+'ტენდერებიდან ეკონომია I'!F113+'ტენდერებიდან ეკონომია I'!F117+'ტენდერებიდან ეკონომია I'!F215+'ტენდერებიდან ეკონომია I'!F221+'ტენდერებიდან ეკონომია I'!F234+'ტენდერებიდან ეკონომია I'!F247+'ტენდერებიდან ეკონომია I'!F249+'ტენდერებიდან ეკონომია I'!F254+'ტენდერებიდან ეკონომია I'!F264+'ტენდერებიდან ეკონომია I'!F270</f>
        <v>33844274</v>
      </c>
      <c r="E6" s="34">
        <f>'ტენდერებიდან ეკონომია I'!G46+'ტენდერებიდან ეკონომია I'!G113+'ტენდერებიდან ეკონომია I'!G117+'ტენდერებიდან ეკონომია I'!G215+'ტენდერებიდან ეკონომია I'!G221+'ტენდერებიდან ეკონომია I'!G234+'ტენდერებიდან ეკონომია I'!G247+'ტენდერებიდან ეკონომია I'!G249+'ტენდერებიდან ეკონომია I'!G254+'ტენდერებიდან ეკონომია I'!G264+'ტენდერებიდან ეკონომია I'!G270</f>
        <v>32575470.539999999</v>
      </c>
      <c r="F6" s="34">
        <f>'ტენდერებიდან ეკონომია I'!H46+'ტენდერებიდან ეკონომია I'!H113+'ტენდერებიდან ეკონომია I'!H117+'ტენდერებიდან ეკონომია I'!H215+'ტენდერებიდან ეკონომია I'!H221+'ტენდერებიდან ეკონომია I'!H234+'ტენდერებიდან ეკონომია I'!H247+'ტენდერებიდან ეკონომია I'!H249+'ტენდერებიდან ეკონომია I'!H254+'ტენდერებიდან ეკონომია I'!H264+'ტენდერებიდან ეკონომია I'!H270</f>
        <v>1268803.4600000002</v>
      </c>
      <c r="G6" s="34">
        <v>1268803.4600000002</v>
      </c>
      <c r="H6" s="34">
        <f t="shared" si="1"/>
        <v>0</v>
      </c>
    </row>
    <row r="7" spans="1:8" ht="15" x14ac:dyDescent="0.2">
      <c r="A7" s="28" t="str">
        <f t="shared" si="0"/>
        <v>a</v>
      </c>
      <c r="B7" s="35"/>
      <c r="C7" s="33" t="s">
        <v>44</v>
      </c>
      <c r="D7" s="34">
        <f>'ტენდერებიდან ეკონომია I'!F28+'ტენდერებიდან ეკონომია I'!F187+'ტენდერებიდან ეკონომია I'!F192+'ტენდერებიდან ეკონომია I'!F217+'ტენდერებიდან ეკონომია I'!F241</f>
        <v>1008404</v>
      </c>
      <c r="E7" s="34">
        <f>'ტენდერებიდან ეკონომია I'!G28+'ტენდერებიდან ეკონომია I'!G187+'ტენდერებიდან ეკონომია I'!G192+'ტენდერებიდან ეკონომია I'!G217+'ტენდერებიდან ეკონომია I'!G241</f>
        <v>896196.73</v>
      </c>
      <c r="F7" s="34">
        <f>'ტენდერებიდან ეკონომია I'!H28+'ტენდერებიდან ეკონომია I'!H187+'ტენდერებიდან ეკონომია I'!H192+'ტენდერებიდან ეკონომია I'!H217+'ტენდერებიდან ეკონომია I'!H241</f>
        <v>112207.27</v>
      </c>
      <c r="G7" s="34">
        <v>112207.27</v>
      </c>
      <c r="H7" s="34">
        <f t="shared" si="1"/>
        <v>0</v>
      </c>
    </row>
    <row r="8" spans="1:8" ht="15" x14ac:dyDescent="0.2">
      <c r="A8" s="28" t="str">
        <f t="shared" si="0"/>
        <v>a</v>
      </c>
      <c r="B8" s="35"/>
      <c r="C8" s="33" t="s">
        <v>45</v>
      </c>
      <c r="D8" s="34">
        <f>'ტენდერებიდან ეკონომია I'!F129+'ტენდერებიდან ეკონომია I'!F87</f>
        <v>1275841</v>
      </c>
      <c r="E8" s="34">
        <f>'ტენდერებიდან ეკონომია I'!G129+'ტენდერებიდან ეკონომია I'!G87</f>
        <v>1129366.3399999999</v>
      </c>
      <c r="F8" s="34">
        <f>'ტენდერებიდან ეკონომია I'!H129+'ტენდერებიდან ეკონომია I'!H87</f>
        <v>146474.65999999997</v>
      </c>
      <c r="G8" s="34">
        <v>146474.65999999997</v>
      </c>
      <c r="H8" s="34">
        <f t="shared" si="1"/>
        <v>0</v>
      </c>
    </row>
    <row r="9" spans="1:8" ht="15.75" customHeight="1" x14ac:dyDescent="0.2">
      <c r="A9" s="28" t="str">
        <f t="shared" si="0"/>
        <v>a</v>
      </c>
      <c r="B9" s="35"/>
      <c r="C9" s="33" t="s">
        <v>46</v>
      </c>
      <c r="D9" s="34">
        <f>'ტენდერებიდან ეკონომია I'!F286+'ტენდერებიდან ეკონომია I'!F91</f>
        <v>441500</v>
      </c>
      <c r="E9" s="34">
        <f>'ტენდერებიდან ეკონომია I'!G286+'ტენდერებიდან ეკონომია I'!G91</f>
        <v>343736</v>
      </c>
      <c r="F9" s="34">
        <f>'ტენდერებიდან ეკონომია I'!H286+'ტენდერებიდან ეკონომია I'!H91</f>
        <v>97764</v>
      </c>
      <c r="G9" s="34">
        <v>97764</v>
      </c>
      <c r="H9" s="34">
        <f t="shared" si="1"/>
        <v>0</v>
      </c>
    </row>
    <row r="10" spans="1:8" ht="15.75" customHeight="1" x14ac:dyDescent="0.2">
      <c r="A10" s="28" t="str">
        <f t="shared" si="0"/>
        <v>a</v>
      </c>
      <c r="B10" s="35"/>
      <c r="C10" s="33" t="s">
        <v>101</v>
      </c>
      <c r="D10" s="34">
        <f>'ტენდერებიდან ეკონომია I'!F102</f>
        <v>8650</v>
      </c>
      <c r="E10" s="34">
        <f>'ტენდერებიდან ეკონომია I'!G102</f>
        <v>6500</v>
      </c>
      <c r="F10" s="34">
        <f>'ტენდერებიდან ეკონომია I'!H102</f>
        <v>2150</v>
      </c>
      <c r="G10" s="34">
        <v>2150</v>
      </c>
      <c r="H10" s="34">
        <f t="shared" si="1"/>
        <v>0</v>
      </c>
    </row>
    <row r="11" spans="1:8" ht="27" customHeight="1" x14ac:dyDescent="0.2">
      <c r="A11" s="28" t="str">
        <f t="shared" si="0"/>
        <v>a</v>
      </c>
      <c r="B11" s="35"/>
      <c r="C11" s="26" t="s">
        <v>47</v>
      </c>
      <c r="D11" s="36">
        <f>SUM(D4:D10)</f>
        <v>36747914</v>
      </c>
      <c r="E11" s="36">
        <f>SUM(E4:E10)</f>
        <v>35092633.609999999</v>
      </c>
      <c r="F11" s="36">
        <f>SUM(F4:F10)</f>
        <v>1655280.3900000001</v>
      </c>
      <c r="G11" s="36">
        <f>SUM(G4:G10)</f>
        <v>1655280.3900000001</v>
      </c>
      <c r="H11" s="34">
        <f t="shared" si="1"/>
        <v>0</v>
      </c>
    </row>
  </sheetData>
  <autoFilter ref="A2:F11"/>
  <printOptions horizontalCentered="1"/>
  <pageMargins left="0.25" right="0.25" top="0.25" bottom="0.25" header="0.25" footer="0.3"/>
  <pageSetup paperSize="9" scale="72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ტენდერებიდან ეკონომია I</vt:lpstr>
      <vt:lpstr>მოკლე ცხრილი</vt:lpstr>
      <vt:lpstr>'მოკლე ცხრილი'!Print_Area</vt:lpstr>
      <vt:lpstr>'ტენდერებიდან ეკონომია I'!Print_Area</vt:lpstr>
      <vt:lpstr>'მოკლე ცხრილი'!Print_Titles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2019-04-08T09:17:41Z</dcterms:modified>
</cp:coreProperties>
</file>